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202300"/>
  <mc:AlternateContent xmlns:mc="http://schemas.openxmlformats.org/markup-compatibility/2006">
    <mc:Choice Requires="x15">
      <x15ac:absPath xmlns:x15ac="http://schemas.microsoft.com/office/spreadsheetml/2010/11/ac" url="C:\Users\Kosuke\Desktop\大会関係\2025\2025北海道学生\要項他\"/>
    </mc:Choice>
  </mc:AlternateContent>
  <xr:revisionPtr revIDLastSave="0" documentId="13_ncr:1_{A23673FB-429D-4DA3-998D-5F32AEB1E41F}" xr6:coauthVersionLast="47" xr6:coauthVersionMax="47" xr10:uidLastSave="{00000000-0000-0000-0000-000000000000}"/>
  <bookViews>
    <workbookView xWindow="3900" yWindow="3900" windowWidth="21600" windowHeight="12645" xr2:uid="{B0FB4323-4627-45EE-BC1E-E2AD1D9C83A4}"/>
  </bookViews>
  <sheets>
    <sheet name="団体情報入力" sheetId="1" r:id="rId1"/>
    <sheet name="競技会申込集計表" sheetId="8" r:id="rId2"/>
    <sheet name="リレー種目エントリー入力" sheetId="4" r:id="rId3"/>
    <sheet name="選手基本データ入力" sheetId="2" r:id="rId4"/>
    <sheet name="個人種目エントリー入力" sheetId="3" r:id="rId5"/>
    <sheet name="操作禁止３" sheetId="7" state="hidden" r:id="rId6"/>
  </sheets>
  <definedNames>
    <definedName name="_xlnm.Print_Area" localSheetId="2">リレー種目エントリー入力!$B$6:$M$61</definedName>
    <definedName name="_xlnm.Print_Area" localSheetId="1">競技会申込集計表!$A$1:$M$49</definedName>
    <definedName name="_xlnm.Print_Area" localSheetId="4">個人種目エントリー入力!$A$6:$J$310</definedName>
    <definedName name="_xlnm.Print_Area" localSheetId="3">選手基本データ入力!$B$7:$V$62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16" i="3" l="1"/>
  <c r="Z16" i="3"/>
  <c r="X16" i="3"/>
  <c r="W16" i="3"/>
  <c r="V16" i="3"/>
  <c r="U16" i="3"/>
  <c r="B37" i="3" l="1" a="1"/>
  <c r="B37" i="3" s="1"/>
  <c r="B38" i="3" a="1"/>
  <c r="B38" i="3" s="1"/>
  <c r="B39" i="3" a="1"/>
  <c r="B39" i="3" s="1"/>
  <c r="B40" i="3" a="1"/>
  <c r="B40" i="3" s="1"/>
  <c r="B41" i="3" a="1"/>
  <c r="B41" i="3" s="1"/>
  <c r="B42" i="3" a="1"/>
  <c r="B42" i="3" s="1"/>
  <c r="B43" i="3" a="1"/>
  <c r="B43" i="3" s="1"/>
  <c r="B44" i="3" a="1"/>
  <c r="B44" i="3" s="1"/>
  <c r="B45" i="3" a="1"/>
  <c r="B45" i="3" s="1"/>
  <c r="B46" i="3" a="1"/>
  <c r="B46" i="3" s="1"/>
  <c r="B47" i="3" a="1"/>
  <c r="B47" i="3" s="1"/>
  <c r="B48" i="3" a="1"/>
  <c r="B48" i="3" s="1"/>
  <c r="B49" i="3" a="1"/>
  <c r="B49" i="3" s="1"/>
  <c r="B50" i="3" a="1"/>
  <c r="B50" i="3" s="1"/>
  <c r="B51" i="3" a="1"/>
  <c r="B51" i="3" s="1"/>
  <c r="B52" i="3" a="1"/>
  <c r="B52" i="3" s="1"/>
  <c r="B53" i="3" a="1"/>
  <c r="B53" i="3" s="1"/>
  <c r="B54" i="3" a="1"/>
  <c r="B54" i="3" s="1"/>
  <c r="B55" i="3" a="1"/>
  <c r="B55" i="3" s="1"/>
  <c r="B56" i="3" a="1"/>
  <c r="B56" i="3" s="1"/>
  <c r="B57" i="3" a="1"/>
  <c r="B57" i="3" s="1"/>
  <c r="B58" i="3" a="1"/>
  <c r="B58" i="3" s="1"/>
  <c r="B59" i="3" a="1"/>
  <c r="B59" i="3" s="1"/>
  <c r="B60" i="3" a="1"/>
  <c r="B60" i="3" s="1"/>
  <c r="B61" i="3" a="1"/>
  <c r="B61" i="3" s="1"/>
  <c r="B62" i="3" a="1"/>
  <c r="B62" i="3" s="1"/>
  <c r="B63" i="3" a="1"/>
  <c r="B63" i="3" s="1"/>
  <c r="B64" i="3" a="1"/>
  <c r="B64" i="3" s="1"/>
  <c r="B65" i="3" a="1"/>
  <c r="B65" i="3" s="1"/>
  <c r="B66" i="3" a="1"/>
  <c r="B66" i="3" s="1"/>
  <c r="B67" i="3" a="1"/>
  <c r="B67" i="3" s="1"/>
  <c r="B68" i="3" a="1"/>
  <c r="B68" i="3" s="1"/>
  <c r="B69" i="3" a="1"/>
  <c r="B69" i="3" s="1"/>
  <c r="B70" i="3" a="1"/>
  <c r="B70" i="3" s="1"/>
  <c r="B71" i="3" a="1"/>
  <c r="B71" i="3" s="1"/>
  <c r="B72" i="3" a="1"/>
  <c r="B72" i="3" s="1"/>
  <c r="B73" i="3" a="1"/>
  <c r="B73" i="3" s="1"/>
  <c r="B74" i="3" a="1"/>
  <c r="B74" i="3" s="1"/>
  <c r="B75" i="3" a="1"/>
  <c r="B75" i="3" s="1"/>
  <c r="B76" i="3" a="1"/>
  <c r="B76" i="3" s="1"/>
  <c r="B77" i="3" a="1"/>
  <c r="B77" i="3" s="1"/>
  <c r="B78" i="3" a="1"/>
  <c r="B78" i="3" s="1"/>
  <c r="B79" i="3" a="1"/>
  <c r="B79" i="3" s="1"/>
  <c r="B80" i="3" a="1"/>
  <c r="B80" i="3" s="1"/>
  <c r="B81" i="3" a="1"/>
  <c r="B81" i="3" s="1"/>
  <c r="B82" i="3" a="1"/>
  <c r="B82" i="3" s="1"/>
  <c r="B83" i="3" a="1"/>
  <c r="B83" i="3" s="1"/>
  <c r="B84" i="3" a="1"/>
  <c r="B84" i="3" s="1"/>
  <c r="B85" i="3" a="1"/>
  <c r="B85" i="3" s="1"/>
  <c r="B86" i="3" a="1"/>
  <c r="B86" i="3" s="1"/>
  <c r="B87" i="3" a="1"/>
  <c r="B87" i="3" s="1"/>
  <c r="B88" i="3" a="1"/>
  <c r="B88" i="3" s="1"/>
  <c r="B89" i="3" a="1"/>
  <c r="B89" i="3"/>
  <c r="B90" i="3" a="1"/>
  <c r="B90" i="3" s="1"/>
  <c r="B91" i="3" a="1"/>
  <c r="B91" i="3" s="1"/>
  <c r="B92" i="3" a="1"/>
  <c r="B92" i="3" s="1"/>
  <c r="B93" i="3" a="1"/>
  <c r="B93" i="3" s="1"/>
  <c r="B94" i="3" a="1"/>
  <c r="B94" i="3" s="1"/>
  <c r="B95" i="3" a="1"/>
  <c r="B95" i="3" s="1"/>
  <c r="B96" i="3" a="1"/>
  <c r="B96" i="3" s="1"/>
  <c r="B97" i="3" a="1"/>
  <c r="B97" i="3"/>
  <c r="B98" i="3" a="1"/>
  <c r="B98" i="3" s="1"/>
  <c r="B99" i="3" a="1"/>
  <c r="B99" i="3" s="1"/>
  <c r="B100" i="3" a="1"/>
  <c r="B100" i="3" s="1"/>
  <c r="B101" i="3" a="1"/>
  <c r="B101" i="3" s="1"/>
  <c r="B102" i="3" a="1"/>
  <c r="B102" i="3" s="1"/>
  <c r="B103" i="3" a="1"/>
  <c r="B103" i="3" s="1"/>
  <c r="B104" i="3" a="1"/>
  <c r="B104" i="3" s="1"/>
  <c r="B105" i="3" a="1"/>
  <c r="B105" i="3" s="1"/>
  <c r="B106" i="3" a="1"/>
  <c r="B106" i="3" s="1"/>
  <c r="B107" i="3" a="1"/>
  <c r="B107" i="3" s="1"/>
  <c r="B108" i="3" a="1"/>
  <c r="B108" i="3" s="1"/>
  <c r="B109" i="3" a="1"/>
  <c r="B109" i="3" s="1"/>
  <c r="B110" i="3" a="1"/>
  <c r="B110" i="3" s="1"/>
  <c r="B111" i="3" a="1"/>
  <c r="B111" i="3" s="1"/>
  <c r="B112" i="3" a="1"/>
  <c r="B112" i="3" s="1"/>
  <c r="B113" i="3" a="1"/>
  <c r="B113" i="3"/>
  <c r="B114" i="3" a="1"/>
  <c r="B114" i="3" s="1"/>
  <c r="B115" i="3" a="1"/>
  <c r="B115" i="3" s="1"/>
  <c r="B116" i="3" a="1"/>
  <c r="B116" i="3" s="1"/>
  <c r="B117" i="3" a="1"/>
  <c r="B117" i="3" s="1"/>
  <c r="B118" i="3" a="1"/>
  <c r="B118" i="3" s="1"/>
  <c r="B119" i="3" a="1"/>
  <c r="B119" i="3" s="1"/>
  <c r="B120" i="3" a="1"/>
  <c r="B120" i="3" s="1"/>
  <c r="B121" i="3" a="1"/>
  <c r="B121" i="3" s="1"/>
  <c r="B122" i="3" a="1"/>
  <c r="B122" i="3" s="1"/>
  <c r="B123" i="3" a="1"/>
  <c r="B123" i="3" s="1"/>
  <c r="B124" i="3" a="1"/>
  <c r="B124" i="3" s="1"/>
  <c r="B125" i="3" a="1"/>
  <c r="B125" i="3" s="1"/>
  <c r="B126" i="3" a="1"/>
  <c r="B126" i="3" s="1"/>
  <c r="B127" i="3" a="1"/>
  <c r="B127" i="3" s="1"/>
  <c r="B128" i="3" a="1"/>
  <c r="B128" i="3" s="1"/>
  <c r="B129" i="3" a="1"/>
  <c r="B129" i="3" s="1"/>
  <c r="B130" i="3" a="1"/>
  <c r="B130" i="3" s="1"/>
  <c r="B131" i="3" a="1"/>
  <c r="B131" i="3" s="1"/>
  <c r="B132" i="3" a="1"/>
  <c r="B132" i="3" s="1"/>
  <c r="B133" i="3" a="1"/>
  <c r="B133" i="3" s="1"/>
  <c r="B134" i="3" a="1"/>
  <c r="B134" i="3" s="1"/>
  <c r="B135" i="3" a="1"/>
  <c r="B135" i="3" s="1"/>
  <c r="B136" i="3" a="1"/>
  <c r="B136" i="3" s="1"/>
  <c r="B137" i="3" a="1"/>
  <c r="B137" i="3" s="1"/>
  <c r="B138" i="3" a="1"/>
  <c r="B138" i="3" s="1"/>
  <c r="B139" i="3" a="1"/>
  <c r="B139" i="3" s="1"/>
  <c r="B140" i="3" a="1"/>
  <c r="B140" i="3" s="1"/>
  <c r="B141" i="3" a="1"/>
  <c r="B141" i="3" s="1"/>
  <c r="B142" i="3" a="1"/>
  <c r="B142" i="3" s="1"/>
  <c r="B143" i="3" a="1"/>
  <c r="B143" i="3" s="1"/>
  <c r="B144" i="3" a="1"/>
  <c r="B144" i="3" s="1"/>
  <c r="B145" i="3" a="1"/>
  <c r="B145" i="3" s="1"/>
  <c r="B146" i="3" a="1"/>
  <c r="B146" i="3" s="1"/>
  <c r="B147" i="3" a="1"/>
  <c r="B147" i="3" s="1"/>
  <c r="B148" i="3" a="1"/>
  <c r="B148" i="3" s="1"/>
  <c r="B149" i="3" a="1"/>
  <c r="B149" i="3" s="1"/>
  <c r="B150" i="3" a="1"/>
  <c r="B150" i="3" s="1"/>
  <c r="B151" i="3" a="1"/>
  <c r="B151" i="3" s="1"/>
  <c r="B152" i="3" a="1"/>
  <c r="B152" i="3" s="1"/>
  <c r="B153" i="3" a="1"/>
  <c r="B153" i="3" s="1"/>
  <c r="B154" i="3" a="1"/>
  <c r="B154" i="3" s="1"/>
  <c r="B155" i="3" a="1"/>
  <c r="B155" i="3" s="1"/>
  <c r="B156" i="3" a="1"/>
  <c r="B156" i="3" s="1"/>
  <c r="B157" i="3" a="1"/>
  <c r="B157" i="3" s="1"/>
  <c r="B158" i="3" a="1"/>
  <c r="B158" i="3" s="1"/>
  <c r="B159" i="3" a="1"/>
  <c r="B159" i="3" s="1"/>
  <c r="B160" i="3" a="1"/>
  <c r="B160" i="3" s="1"/>
  <c r="B161" i="3" a="1"/>
  <c r="B161" i="3" s="1"/>
  <c r="B162" i="3" a="1"/>
  <c r="B162" i="3" s="1"/>
  <c r="B163" i="3" a="1"/>
  <c r="B163" i="3" s="1"/>
  <c r="B164" i="3" a="1"/>
  <c r="B164" i="3" s="1"/>
  <c r="B165" i="3" a="1"/>
  <c r="B165" i="3" s="1"/>
  <c r="B166" i="3" a="1"/>
  <c r="B166" i="3" s="1"/>
  <c r="B167" i="3" a="1"/>
  <c r="B167" i="3" s="1"/>
  <c r="B168" i="3" a="1"/>
  <c r="B168" i="3" s="1"/>
  <c r="B169" i="3" a="1"/>
  <c r="B169" i="3" s="1"/>
  <c r="B170" i="3" a="1"/>
  <c r="B170" i="3" s="1"/>
  <c r="B171" i="3" a="1"/>
  <c r="B171" i="3" s="1"/>
  <c r="B172" i="3" a="1"/>
  <c r="B172" i="3" s="1"/>
  <c r="B173" i="3" a="1"/>
  <c r="B173" i="3" s="1"/>
  <c r="B174" i="3" a="1"/>
  <c r="B174" i="3" s="1"/>
  <c r="B175" i="3" a="1"/>
  <c r="B175" i="3" s="1"/>
  <c r="B176" i="3" a="1"/>
  <c r="B176" i="3" s="1"/>
  <c r="B177" i="3" a="1"/>
  <c r="B177" i="3" s="1"/>
  <c r="B178" i="3" a="1"/>
  <c r="B178" i="3" s="1"/>
  <c r="B179" i="3" a="1"/>
  <c r="B179" i="3" s="1"/>
  <c r="B180" i="3" a="1"/>
  <c r="B180" i="3" s="1"/>
  <c r="B181" i="3" a="1"/>
  <c r="B181" i="3" s="1"/>
  <c r="B182" i="3" a="1"/>
  <c r="B182" i="3" s="1"/>
  <c r="B183" i="3" a="1"/>
  <c r="B183" i="3" s="1"/>
  <c r="B184" i="3" a="1"/>
  <c r="B184" i="3" s="1"/>
  <c r="B185" i="3" a="1"/>
  <c r="B185" i="3" s="1"/>
  <c r="B186" i="3" a="1"/>
  <c r="B186" i="3" s="1"/>
  <c r="B187" i="3" a="1"/>
  <c r="B187" i="3" s="1"/>
  <c r="B188" i="3" a="1"/>
  <c r="B188" i="3"/>
  <c r="B189" i="3" a="1"/>
  <c r="B189" i="3" s="1"/>
  <c r="B190" i="3" a="1"/>
  <c r="B190" i="3" s="1"/>
  <c r="B191" i="3" a="1"/>
  <c r="B191" i="3" s="1"/>
  <c r="B192" i="3" a="1"/>
  <c r="B192" i="3" s="1"/>
  <c r="B193" i="3" a="1"/>
  <c r="B193" i="3" s="1"/>
  <c r="B194" i="3" a="1"/>
  <c r="B194" i="3" s="1"/>
  <c r="B195" i="3" a="1"/>
  <c r="B195" i="3" s="1"/>
  <c r="B196" i="3" a="1"/>
  <c r="B196" i="3" s="1"/>
  <c r="B197" i="3" a="1"/>
  <c r="B197" i="3" s="1"/>
  <c r="B198" i="3" a="1"/>
  <c r="B198" i="3" s="1"/>
  <c r="B199" i="3" a="1"/>
  <c r="B199" i="3" s="1"/>
  <c r="B200" i="3" a="1"/>
  <c r="B200" i="3"/>
  <c r="B201" i="3" a="1"/>
  <c r="B201" i="3" s="1"/>
  <c r="B202" i="3" a="1"/>
  <c r="B202" i="3" s="1"/>
  <c r="B203" i="3" a="1"/>
  <c r="B203" i="3"/>
  <c r="B204" i="3" a="1"/>
  <c r="B204" i="3" s="1"/>
  <c r="B205" i="3" a="1"/>
  <c r="B205" i="3" s="1"/>
  <c r="B206" i="3" a="1"/>
  <c r="B206" i="3" s="1"/>
  <c r="B207" i="3" a="1"/>
  <c r="B207" i="3" s="1"/>
  <c r="B208" i="3" a="1"/>
  <c r="B208" i="3" s="1"/>
  <c r="B209" i="3" a="1"/>
  <c r="B209" i="3" s="1"/>
  <c r="B210" i="3" a="1"/>
  <c r="B210" i="3" s="1"/>
  <c r="B211" i="3" a="1"/>
  <c r="B211" i="3" s="1"/>
  <c r="B212" i="3" a="1"/>
  <c r="B212" i="3" s="1"/>
  <c r="B213" i="3" a="1"/>
  <c r="B213" i="3" s="1"/>
  <c r="B214" i="3" a="1"/>
  <c r="B214" i="3"/>
  <c r="B215" i="3" a="1"/>
  <c r="B215" i="3" s="1"/>
  <c r="B216" i="3" a="1"/>
  <c r="B216" i="3" s="1"/>
  <c r="B217" i="3" a="1"/>
  <c r="B217" i="3" s="1"/>
  <c r="B218" i="3" a="1"/>
  <c r="B218" i="3" s="1"/>
  <c r="B219" i="3" a="1"/>
  <c r="B219" i="3" s="1"/>
  <c r="B220" i="3" a="1"/>
  <c r="B220" i="3" s="1"/>
  <c r="B221" i="3" a="1"/>
  <c r="B221" i="3" s="1"/>
  <c r="B222" i="3" a="1"/>
  <c r="B222" i="3" s="1"/>
  <c r="B223" i="3" a="1"/>
  <c r="B223" i="3" s="1"/>
  <c r="B224" i="3" a="1"/>
  <c r="B224" i="3" s="1"/>
  <c r="B225" i="3" a="1"/>
  <c r="B225" i="3" s="1"/>
  <c r="B226" i="3" a="1"/>
  <c r="B226" i="3" s="1"/>
  <c r="B227" i="3" a="1"/>
  <c r="B227" i="3" s="1"/>
  <c r="B228" i="3" a="1"/>
  <c r="B228" i="3" s="1"/>
  <c r="B229" i="3" a="1"/>
  <c r="B229" i="3" s="1"/>
  <c r="B230" i="3" a="1"/>
  <c r="B230" i="3" s="1"/>
  <c r="B231" i="3" a="1"/>
  <c r="B231" i="3" s="1"/>
  <c r="B232" i="3" a="1"/>
  <c r="B232" i="3" s="1"/>
  <c r="B233" i="3" a="1"/>
  <c r="B233" i="3" s="1"/>
  <c r="B234" i="3" a="1"/>
  <c r="B234" i="3" s="1"/>
  <c r="B235" i="3" a="1"/>
  <c r="B235" i="3" s="1"/>
  <c r="B236" i="3" a="1"/>
  <c r="B236" i="3" s="1"/>
  <c r="B237" i="3" a="1"/>
  <c r="B237" i="3" s="1"/>
  <c r="B238" i="3" a="1"/>
  <c r="B238" i="3" s="1"/>
  <c r="B239" i="3" a="1"/>
  <c r="B239" i="3" s="1"/>
  <c r="B240" i="3" a="1"/>
  <c r="B240" i="3" s="1"/>
  <c r="B241" i="3" a="1"/>
  <c r="B241" i="3" s="1"/>
  <c r="B242" i="3" a="1"/>
  <c r="B242" i="3" s="1"/>
  <c r="B243" i="3" a="1"/>
  <c r="B243" i="3" s="1"/>
  <c r="B244" i="3" a="1"/>
  <c r="B244" i="3" s="1"/>
  <c r="B245" i="3" a="1"/>
  <c r="B245" i="3" s="1"/>
  <c r="B246" i="3" a="1"/>
  <c r="B246" i="3" s="1"/>
  <c r="B247" i="3" a="1"/>
  <c r="B247" i="3" s="1"/>
  <c r="B248" i="3" a="1"/>
  <c r="B248" i="3" s="1"/>
  <c r="B249" i="3" a="1"/>
  <c r="B249" i="3" s="1"/>
  <c r="B250" i="3" a="1"/>
  <c r="B250" i="3" s="1"/>
  <c r="B251" i="3" a="1"/>
  <c r="B251" i="3" s="1"/>
  <c r="B252" i="3" a="1"/>
  <c r="B252" i="3" s="1"/>
  <c r="B253" i="3" a="1"/>
  <c r="B253" i="3" s="1"/>
  <c r="B254" i="3" a="1"/>
  <c r="B254" i="3" s="1"/>
  <c r="B255" i="3" a="1"/>
  <c r="B255" i="3" s="1"/>
  <c r="B256" i="3" a="1"/>
  <c r="B256" i="3" s="1"/>
  <c r="B257" i="3" a="1"/>
  <c r="B257" i="3" s="1"/>
  <c r="B258" i="3" a="1"/>
  <c r="B258" i="3" s="1"/>
  <c r="B259" i="3" a="1"/>
  <c r="B259" i="3" s="1"/>
  <c r="B260" i="3" a="1"/>
  <c r="B260" i="3" s="1"/>
  <c r="B261" i="3" a="1"/>
  <c r="B261" i="3" s="1"/>
  <c r="B262" i="3" a="1"/>
  <c r="B262" i="3" s="1"/>
  <c r="B263" i="3" a="1"/>
  <c r="B263" i="3" s="1"/>
  <c r="B264" i="3" a="1"/>
  <c r="B264" i="3" s="1"/>
  <c r="B265" i="3" a="1"/>
  <c r="B265" i="3" s="1"/>
  <c r="B266" i="3" a="1"/>
  <c r="B266" i="3" s="1"/>
  <c r="B267" i="3" a="1"/>
  <c r="B267" i="3" s="1"/>
  <c r="B268" i="3" a="1"/>
  <c r="B268" i="3" s="1"/>
  <c r="B269" i="3" a="1"/>
  <c r="B269" i="3" s="1"/>
  <c r="B270" i="3" a="1"/>
  <c r="B270" i="3" s="1"/>
  <c r="B271" i="3" a="1"/>
  <c r="B271" i="3" s="1"/>
  <c r="B272" i="3" a="1"/>
  <c r="B272" i="3" s="1"/>
  <c r="B273" i="3" a="1"/>
  <c r="B273" i="3" s="1"/>
  <c r="B274" i="3" a="1"/>
  <c r="B274" i="3" s="1"/>
  <c r="B275" i="3" a="1"/>
  <c r="B275" i="3" s="1"/>
  <c r="B276" i="3" a="1"/>
  <c r="B276" i="3" s="1"/>
  <c r="B277" i="3" a="1"/>
  <c r="B277" i="3" s="1"/>
  <c r="B278" i="3" a="1"/>
  <c r="B278" i="3" s="1"/>
  <c r="B279" i="3" a="1"/>
  <c r="B279" i="3" s="1"/>
  <c r="B280" i="3" a="1"/>
  <c r="B280" i="3"/>
  <c r="B281" i="3" a="1"/>
  <c r="B281" i="3" s="1"/>
  <c r="B282" i="3" a="1"/>
  <c r="B282" i="3" s="1"/>
  <c r="B283" i="3" a="1"/>
  <c r="B283" i="3" s="1"/>
  <c r="B284" i="3" a="1"/>
  <c r="B284" i="3" s="1"/>
  <c r="B285" i="3" a="1"/>
  <c r="B285" i="3" s="1"/>
  <c r="B286" i="3" a="1"/>
  <c r="B286" i="3" s="1"/>
  <c r="B287" i="3" a="1"/>
  <c r="B287" i="3" s="1"/>
  <c r="B288" i="3" a="1"/>
  <c r="B288" i="3" s="1"/>
  <c r="B289" i="3" a="1"/>
  <c r="B289" i="3" s="1"/>
  <c r="B290" i="3" a="1"/>
  <c r="B290" i="3" s="1"/>
  <c r="B291" i="3" a="1"/>
  <c r="B291" i="3" s="1"/>
  <c r="B292" i="3" a="1"/>
  <c r="B292" i="3" s="1"/>
  <c r="B293" i="3" a="1"/>
  <c r="B293" i="3"/>
  <c r="B294" i="3" a="1"/>
  <c r="B294" i="3"/>
  <c r="B295" i="3" a="1"/>
  <c r="B295" i="3" s="1"/>
  <c r="B296" i="3" a="1"/>
  <c r="B296" i="3" s="1"/>
  <c r="B297" i="3" a="1"/>
  <c r="B297" i="3" s="1"/>
  <c r="B298" i="3" a="1"/>
  <c r="B298" i="3" s="1"/>
  <c r="B299" i="3" a="1"/>
  <c r="B299" i="3" s="1"/>
  <c r="B300" i="3" a="1"/>
  <c r="B300" i="3" s="1"/>
  <c r="B301" i="3" a="1"/>
  <c r="B301" i="3" s="1"/>
  <c r="B302" i="3" a="1"/>
  <c r="B302" i="3"/>
  <c r="B303" i="3" a="1"/>
  <c r="B303" i="3" s="1"/>
  <c r="B304" i="3" a="1"/>
  <c r="B304" i="3" s="1"/>
  <c r="B305" i="3" a="1"/>
  <c r="B305" i="3" s="1"/>
  <c r="B306" i="3" a="1"/>
  <c r="B306" i="3" s="1"/>
  <c r="B307" i="3" a="1"/>
  <c r="B307" i="3" s="1"/>
  <c r="AD18" i="3" l="1"/>
  <c r="B18" i="3" s="1" a="1"/>
  <c r="B18" i="3" s="1"/>
  <c r="AD19" i="3"/>
  <c r="B19" i="3" s="1" a="1"/>
  <c r="B19" i="3" s="1"/>
  <c r="AD20" i="3"/>
  <c r="B20" i="3" s="1" a="1"/>
  <c r="B20" i="3" s="1"/>
  <c r="AD21" i="3"/>
  <c r="B21" i="3" s="1" a="1"/>
  <c r="B21" i="3" s="1"/>
  <c r="AD22" i="3"/>
  <c r="B22" i="3" s="1" a="1"/>
  <c r="B22" i="3" s="1"/>
  <c r="AD23" i="3"/>
  <c r="B23" i="3" s="1" a="1"/>
  <c r="B23" i="3" s="1"/>
  <c r="AD24" i="3"/>
  <c r="B24" i="3" s="1" a="1"/>
  <c r="B24" i="3" s="1"/>
  <c r="AD25" i="3"/>
  <c r="B25" i="3" s="1" a="1"/>
  <c r="B25" i="3" s="1"/>
  <c r="AD26" i="3"/>
  <c r="B26" i="3" s="1" a="1"/>
  <c r="B26" i="3" s="1"/>
  <c r="AD27" i="3"/>
  <c r="B27" i="3" s="1" a="1"/>
  <c r="B27" i="3" s="1"/>
  <c r="AD28" i="3"/>
  <c r="B28" i="3" s="1" a="1"/>
  <c r="B28" i="3" s="1"/>
  <c r="AD29" i="3"/>
  <c r="B29" i="3" s="1" a="1"/>
  <c r="B29" i="3" s="1"/>
  <c r="AD30" i="3"/>
  <c r="B30" i="3" s="1" a="1"/>
  <c r="B30" i="3" s="1"/>
  <c r="AD31" i="3"/>
  <c r="B31" i="3" s="1" a="1"/>
  <c r="B31" i="3" s="1"/>
  <c r="AD32" i="3"/>
  <c r="B32" i="3" s="1" a="1"/>
  <c r="B32" i="3" s="1"/>
  <c r="AD33" i="3"/>
  <c r="B33" i="3" s="1" a="1"/>
  <c r="B33" i="3" s="1"/>
  <c r="AD34" i="3"/>
  <c r="B34" i="3" s="1" a="1"/>
  <c r="B34" i="3" s="1"/>
  <c r="AD35" i="3"/>
  <c r="B35" i="3" s="1" a="1"/>
  <c r="B35" i="3" s="1"/>
  <c r="AD36" i="3"/>
  <c r="B36" i="3" s="1" a="1"/>
  <c r="B36" i="3" s="1"/>
  <c r="AD37" i="3"/>
  <c r="AD38" i="3"/>
  <c r="AD39" i="3"/>
  <c r="AD40" i="3"/>
  <c r="AD41" i="3"/>
  <c r="AD42" i="3"/>
  <c r="AD43" i="3"/>
  <c r="AD44" i="3"/>
  <c r="AD45" i="3"/>
  <c r="AD46" i="3"/>
  <c r="AD47" i="3"/>
  <c r="AD48" i="3"/>
  <c r="AD49" i="3"/>
  <c r="AD50" i="3"/>
  <c r="AD51" i="3"/>
  <c r="AD52" i="3"/>
  <c r="AD53" i="3"/>
  <c r="AD54" i="3"/>
  <c r="AD55" i="3"/>
  <c r="AD56" i="3"/>
  <c r="AD57" i="3"/>
  <c r="AD58" i="3"/>
  <c r="AD59" i="3"/>
  <c r="AD60" i="3"/>
  <c r="AD61" i="3"/>
  <c r="AD62" i="3"/>
  <c r="AD63" i="3"/>
  <c r="AD64" i="3"/>
  <c r="AD65" i="3"/>
  <c r="AD66" i="3"/>
  <c r="AD67" i="3"/>
  <c r="AD68" i="3"/>
  <c r="AD69" i="3"/>
  <c r="AD70" i="3"/>
  <c r="AD71" i="3"/>
  <c r="AD72" i="3"/>
  <c r="AD73" i="3"/>
  <c r="AD74" i="3"/>
  <c r="AD75" i="3"/>
  <c r="AD76" i="3"/>
  <c r="AD77" i="3"/>
  <c r="AD78" i="3"/>
  <c r="AD79" i="3"/>
  <c r="AD80" i="3"/>
  <c r="AD81" i="3"/>
  <c r="AD82" i="3"/>
  <c r="AD83" i="3"/>
  <c r="AD84" i="3"/>
  <c r="AD85" i="3"/>
  <c r="AD86" i="3"/>
  <c r="AD87" i="3"/>
  <c r="AD88" i="3"/>
  <c r="AD89" i="3"/>
  <c r="AD90" i="3"/>
  <c r="AD91" i="3"/>
  <c r="AD92" i="3"/>
  <c r="AD93" i="3"/>
  <c r="AD94" i="3"/>
  <c r="AD95" i="3"/>
  <c r="AD96" i="3"/>
  <c r="AD97" i="3"/>
  <c r="AD98" i="3"/>
  <c r="AD99" i="3"/>
  <c r="AD100" i="3"/>
  <c r="AD101" i="3"/>
  <c r="AD102" i="3"/>
  <c r="AD103" i="3"/>
  <c r="AD104" i="3"/>
  <c r="AD105" i="3"/>
  <c r="AD106" i="3"/>
  <c r="AD107" i="3"/>
  <c r="AD108" i="3"/>
  <c r="AD109" i="3"/>
  <c r="AD110" i="3"/>
  <c r="AD111" i="3"/>
  <c r="AD112" i="3"/>
  <c r="AD113" i="3"/>
  <c r="AD114" i="3"/>
  <c r="AD115" i="3"/>
  <c r="AD116" i="3"/>
  <c r="AD117" i="3"/>
  <c r="AD118" i="3"/>
  <c r="AD119" i="3"/>
  <c r="AD120" i="3"/>
  <c r="AD121" i="3"/>
  <c r="AD122" i="3"/>
  <c r="AD123" i="3"/>
  <c r="AD124" i="3"/>
  <c r="AD125" i="3"/>
  <c r="AD126" i="3"/>
  <c r="AD127" i="3"/>
  <c r="AD128" i="3"/>
  <c r="AD129" i="3"/>
  <c r="AD130" i="3"/>
  <c r="AD131" i="3"/>
  <c r="AD132" i="3"/>
  <c r="AD133" i="3"/>
  <c r="AD134" i="3"/>
  <c r="AD135" i="3"/>
  <c r="AD136" i="3"/>
  <c r="AD137" i="3"/>
  <c r="AD138" i="3"/>
  <c r="AD139" i="3"/>
  <c r="AD140" i="3"/>
  <c r="AD141" i="3"/>
  <c r="AD142" i="3"/>
  <c r="AD143" i="3"/>
  <c r="AD144" i="3"/>
  <c r="AD145" i="3"/>
  <c r="AD146" i="3"/>
  <c r="AD147" i="3"/>
  <c r="AD148" i="3"/>
  <c r="AD149" i="3"/>
  <c r="AD150" i="3"/>
  <c r="AD151" i="3"/>
  <c r="AD152" i="3"/>
  <c r="AD153" i="3"/>
  <c r="AD154" i="3"/>
  <c r="AD155" i="3"/>
  <c r="AD156" i="3"/>
  <c r="AD157" i="3"/>
  <c r="AD158" i="3"/>
  <c r="AD159" i="3"/>
  <c r="AD160" i="3"/>
  <c r="AD161" i="3"/>
  <c r="AD162" i="3"/>
  <c r="AD163" i="3"/>
  <c r="AD164" i="3"/>
  <c r="AD165" i="3"/>
  <c r="AD166" i="3"/>
  <c r="AD167" i="3"/>
  <c r="AD168" i="3"/>
  <c r="AD169" i="3"/>
  <c r="AD170" i="3"/>
  <c r="AD171" i="3"/>
  <c r="AD172" i="3"/>
  <c r="AD173" i="3"/>
  <c r="AD174" i="3"/>
  <c r="AD175" i="3"/>
  <c r="AD176" i="3"/>
  <c r="AD177" i="3"/>
  <c r="AD178" i="3"/>
  <c r="AD179" i="3"/>
  <c r="AD180" i="3"/>
  <c r="AD181" i="3"/>
  <c r="AD182" i="3"/>
  <c r="AD183" i="3"/>
  <c r="AD184" i="3"/>
  <c r="AD185" i="3"/>
  <c r="AD186" i="3"/>
  <c r="AD187" i="3"/>
  <c r="AD188" i="3"/>
  <c r="AD189" i="3"/>
  <c r="AD190" i="3"/>
  <c r="AD191" i="3"/>
  <c r="AD192" i="3"/>
  <c r="AD193" i="3"/>
  <c r="AD194" i="3"/>
  <c r="AD195" i="3"/>
  <c r="AD196" i="3"/>
  <c r="AD197" i="3"/>
  <c r="AD198" i="3"/>
  <c r="AD199" i="3"/>
  <c r="AD200" i="3"/>
  <c r="AD201" i="3"/>
  <c r="AD202" i="3"/>
  <c r="AD203" i="3"/>
  <c r="AD204" i="3"/>
  <c r="AD205" i="3"/>
  <c r="AD206" i="3"/>
  <c r="AD207" i="3"/>
  <c r="AD208" i="3"/>
  <c r="AD209" i="3"/>
  <c r="AD210" i="3"/>
  <c r="AD211" i="3"/>
  <c r="AD212" i="3"/>
  <c r="AD213" i="3"/>
  <c r="AD214" i="3"/>
  <c r="AD215" i="3"/>
  <c r="AD216" i="3"/>
  <c r="AD217" i="3"/>
  <c r="AD218" i="3"/>
  <c r="AD219" i="3"/>
  <c r="AD220" i="3"/>
  <c r="AD221" i="3"/>
  <c r="AD222" i="3"/>
  <c r="AD223" i="3"/>
  <c r="AD224" i="3"/>
  <c r="AD225" i="3"/>
  <c r="AD226" i="3"/>
  <c r="AD227" i="3"/>
  <c r="AD228" i="3"/>
  <c r="AD229" i="3"/>
  <c r="AD230" i="3"/>
  <c r="AD231" i="3"/>
  <c r="AD232" i="3"/>
  <c r="AD233" i="3"/>
  <c r="AD234" i="3"/>
  <c r="AD235" i="3"/>
  <c r="AD236" i="3"/>
  <c r="AD237" i="3"/>
  <c r="AD238" i="3"/>
  <c r="AD239" i="3"/>
  <c r="AD240" i="3"/>
  <c r="AD241" i="3"/>
  <c r="AD242" i="3"/>
  <c r="AD243" i="3"/>
  <c r="AD244" i="3"/>
  <c r="AD245" i="3"/>
  <c r="AD246" i="3"/>
  <c r="AD247" i="3"/>
  <c r="AD248" i="3"/>
  <c r="AD249" i="3"/>
  <c r="AD250" i="3"/>
  <c r="AD251" i="3"/>
  <c r="AD252" i="3"/>
  <c r="AD253" i="3"/>
  <c r="AD254" i="3"/>
  <c r="AD255" i="3"/>
  <c r="AD256" i="3"/>
  <c r="AD257" i="3"/>
  <c r="AD258" i="3"/>
  <c r="AD259" i="3"/>
  <c r="AD260" i="3"/>
  <c r="AD261" i="3"/>
  <c r="AD262" i="3"/>
  <c r="AD263" i="3"/>
  <c r="AD264" i="3"/>
  <c r="AD265" i="3"/>
  <c r="AD266" i="3"/>
  <c r="AD267" i="3"/>
  <c r="AD268" i="3"/>
  <c r="AD269" i="3"/>
  <c r="AD270" i="3"/>
  <c r="AD271" i="3"/>
  <c r="AD272" i="3"/>
  <c r="AD273" i="3"/>
  <c r="AD274" i="3"/>
  <c r="AD275" i="3"/>
  <c r="AD276" i="3"/>
  <c r="AD277" i="3"/>
  <c r="AD278" i="3"/>
  <c r="AD279" i="3"/>
  <c r="AD280" i="3"/>
  <c r="AD281" i="3"/>
  <c r="AD282" i="3"/>
  <c r="AD283" i="3"/>
  <c r="AD284" i="3"/>
  <c r="AD285" i="3"/>
  <c r="AD286" i="3"/>
  <c r="AD287" i="3"/>
  <c r="AD288" i="3"/>
  <c r="AD289" i="3"/>
  <c r="AD290" i="3"/>
  <c r="AD291" i="3"/>
  <c r="AD292" i="3"/>
  <c r="AD293" i="3"/>
  <c r="AD294" i="3"/>
  <c r="AD295" i="3"/>
  <c r="AD296" i="3"/>
  <c r="AD297" i="3"/>
  <c r="AD298" i="3"/>
  <c r="AD299" i="3"/>
  <c r="AD300" i="3"/>
  <c r="AD301" i="3"/>
  <c r="AD302" i="3"/>
  <c r="AD303" i="3"/>
  <c r="AD304" i="3"/>
  <c r="AD305" i="3"/>
  <c r="AD306" i="3"/>
  <c r="AD307" i="3"/>
  <c r="X9" i="3" l="1"/>
  <c r="X10" i="3"/>
  <c r="X11" i="3"/>
  <c r="X12" i="3"/>
  <c r="X13" i="3"/>
  <c r="X14" i="3"/>
  <c r="X15" i="3"/>
  <c r="X17" i="3"/>
  <c r="X18" i="3"/>
  <c r="X19" i="3"/>
  <c r="X20" i="3"/>
  <c r="X21" i="3"/>
  <c r="X22" i="3"/>
  <c r="X23" i="3"/>
  <c r="X24" i="3"/>
  <c r="X25" i="3"/>
  <c r="X26" i="3"/>
  <c r="X27" i="3"/>
  <c r="X28" i="3"/>
  <c r="X29" i="3"/>
  <c r="X30" i="3"/>
  <c r="X31" i="3"/>
  <c r="X32" i="3"/>
  <c r="X33" i="3"/>
  <c r="X34" i="3"/>
  <c r="X35" i="3"/>
  <c r="X36" i="3"/>
  <c r="X37" i="3"/>
  <c r="X38" i="3"/>
  <c r="X39" i="3"/>
  <c r="X40" i="3"/>
  <c r="X41" i="3"/>
  <c r="X42" i="3"/>
  <c r="X43" i="3"/>
  <c r="X44" i="3"/>
  <c r="X45" i="3"/>
  <c r="X46" i="3"/>
  <c r="X47" i="3"/>
  <c r="X48" i="3"/>
  <c r="X49" i="3"/>
  <c r="X50" i="3"/>
  <c r="X51" i="3"/>
  <c r="X52" i="3"/>
  <c r="X53" i="3"/>
  <c r="X54" i="3"/>
  <c r="X55" i="3"/>
  <c r="X56" i="3"/>
  <c r="X57" i="3"/>
  <c r="X58" i="3"/>
  <c r="X59" i="3"/>
  <c r="X60" i="3"/>
  <c r="X61" i="3"/>
  <c r="X62" i="3"/>
  <c r="X63" i="3"/>
  <c r="X64" i="3"/>
  <c r="X65" i="3"/>
  <c r="X66" i="3"/>
  <c r="X67" i="3"/>
  <c r="X68" i="3"/>
  <c r="X69" i="3"/>
  <c r="X70" i="3"/>
  <c r="X71" i="3"/>
  <c r="X72" i="3"/>
  <c r="X73" i="3"/>
  <c r="X74" i="3"/>
  <c r="X75" i="3"/>
  <c r="X76" i="3"/>
  <c r="X77" i="3"/>
  <c r="X78" i="3"/>
  <c r="X79" i="3"/>
  <c r="X80" i="3"/>
  <c r="X81" i="3"/>
  <c r="X82" i="3"/>
  <c r="X83" i="3"/>
  <c r="X84" i="3"/>
  <c r="X85" i="3"/>
  <c r="X86" i="3"/>
  <c r="X87" i="3"/>
  <c r="X88" i="3"/>
  <c r="X89" i="3"/>
  <c r="X90" i="3"/>
  <c r="X91" i="3"/>
  <c r="X92" i="3"/>
  <c r="X93" i="3"/>
  <c r="X94" i="3"/>
  <c r="X95" i="3"/>
  <c r="X96" i="3"/>
  <c r="X97" i="3"/>
  <c r="X98" i="3"/>
  <c r="X99" i="3"/>
  <c r="X100" i="3"/>
  <c r="X101" i="3"/>
  <c r="X102" i="3"/>
  <c r="X103" i="3"/>
  <c r="X104" i="3"/>
  <c r="X105" i="3"/>
  <c r="X106" i="3"/>
  <c r="X107" i="3"/>
  <c r="X108" i="3"/>
  <c r="X109" i="3"/>
  <c r="X110" i="3"/>
  <c r="X111" i="3"/>
  <c r="X112" i="3"/>
  <c r="X113" i="3"/>
  <c r="X114" i="3"/>
  <c r="X115" i="3"/>
  <c r="X116" i="3"/>
  <c r="X117" i="3"/>
  <c r="X118" i="3"/>
  <c r="X119" i="3"/>
  <c r="X120" i="3"/>
  <c r="X121" i="3"/>
  <c r="X122" i="3"/>
  <c r="X123" i="3"/>
  <c r="X124" i="3"/>
  <c r="X125" i="3"/>
  <c r="X126" i="3"/>
  <c r="X127" i="3"/>
  <c r="X128" i="3"/>
  <c r="X129" i="3"/>
  <c r="X130" i="3"/>
  <c r="X131" i="3"/>
  <c r="X132" i="3"/>
  <c r="X133" i="3"/>
  <c r="X134" i="3"/>
  <c r="X135" i="3"/>
  <c r="X136" i="3"/>
  <c r="X137" i="3"/>
  <c r="X138" i="3"/>
  <c r="X139" i="3"/>
  <c r="X140" i="3"/>
  <c r="X141" i="3"/>
  <c r="X142" i="3"/>
  <c r="X143" i="3"/>
  <c r="X144" i="3"/>
  <c r="X145" i="3"/>
  <c r="X146" i="3"/>
  <c r="X147" i="3"/>
  <c r="X148" i="3"/>
  <c r="X149" i="3"/>
  <c r="X150" i="3"/>
  <c r="X151" i="3"/>
  <c r="X152" i="3"/>
  <c r="X153" i="3"/>
  <c r="X154" i="3"/>
  <c r="X155" i="3"/>
  <c r="X156" i="3"/>
  <c r="X157" i="3"/>
  <c r="X158" i="3"/>
  <c r="X159" i="3"/>
  <c r="X160" i="3"/>
  <c r="X161" i="3"/>
  <c r="X162" i="3"/>
  <c r="X163" i="3"/>
  <c r="X164" i="3"/>
  <c r="X165" i="3"/>
  <c r="X166" i="3"/>
  <c r="X167" i="3"/>
  <c r="X168" i="3"/>
  <c r="X169" i="3"/>
  <c r="X170" i="3"/>
  <c r="X171" i="3"/>
  <c r="X172" i="3"/>
  <c r="X173" i="3"/>
  <c r="X174" i="3"/>
  <c r="X175" i="3"/>
  <c r="X176" i="3"/>
  <c r="X177" i="3"/>
  <c r="X178" i="3"/>
  <c r="X179" i="3"/>
  <c r="X180" i="3"/>
  <c r="X181" i="3"/>
  <c r="X182" i="3"/>
  <c r="X183" i="3"/>
  <c r="X184" i="3"/>
  <c r="X185" i="3"/>
  <c r="X186" i="3"/>
  <c r="X187" i="3"/>
  <c r="X188" i="3"/>
  <c r="X189" i="3"/>
  <c r="X190" i="3"/>
  <c r="X191" i="3"/>
  <c r="X192" i="3"/>
  <c r="X193" i="3"/>
  <c r="X194" i="3"/>
  <c r="X195" i="3"/>
  <c r="X196" i="3"/>
  <c r="X197" i="3"/>
  <c r="X198" i="3"/>
  <c r="X199" i="3"/>
  <c r="X200" i="3"/>
  <c r="X201" i="3"/>
  <c r="X202" i="3"/>
  <c r="X203" i="3"/>
  <c r="X204" i="3"/>
  <c r="X205" i="3"/>
  <c r="X206" i="3"/>
  <c r="X207" i="3"/>
  <c r="X208" i="3"/>
  <c r="X209" i="3"/>
  <c r="X210" i="3"/>
  <c r="X211" i="3"/>
  <c r="X212" i="3"/>
  <c r="X213" i="3"/>
  <c r="X214" i="3"/>
  <c r="X215" i="3"/>
  <c r="X216" i="3"/>
  <c r="X217" i="3"/>
  <c r="X218" i="3"/>
  <c r="X219" i="3"/>
  <c r="X220" i="3"/>
  <c r="X221" i="3"/>
  <c r="X222" i="3"/>
  <c r="X223" i="3"/>
  <c r="X224" i="3"/>
  <c r="X225" i="3"/>
  <c r="X226" i="3"/>
  <c r="X227" i="3"/>
  <c r="X228" i="3"/>
  <c r="X229" i="3"/>
  <c r="X230" i="3"/>
  <c r="X231" i="3"/>
  <c r="X232" i="3"/>
  <c r="X233" i="3"/>
  <c r="X234" i="3"/>
  <c r="X235" i="3"/>
  <c r="X236" i="3"/>
  <c r="X237" i="3"/>
  <c r="X238" i="3"/>
  <c r="X239" i="3"/>
  <c r="X240" i="3"/>
  <c r="X241" i="3"/>
  <c r="X242" i="3"/>
  <c r="X243" i="3"/>
  <c r="X244" i="3"/>
  <c r="X245" i="3"/>
  <c r="X246" i="3"/>
  <c r="X247" i="3"/>
  <c r="X248" i="3"/>
  <c r="X249" i="3"/>
  <c r="X250" i="3"/>
  <c r="X251" i="3"/>
  <c r="X252" i="3"/>
  <c r="X253" i="3"/>
  <c r="X254" i="3"/>
  <c r="X255" i="3"/>
  <c r="X256" i="3"/>
  <c r="X257" i="3"/>
  <c r="X258" i="3"/>
  <c r="X259" i="3"/>
  <c r="X260" i="3"/>
  <c r="X261" i="3"/>
  <c r="X262" i="3"/>
  <c r="X263" i="3"/>
  <c r="X264" i="3"/>
  <c r="X265" i="3"/>
  <c r="X266" i="3"/>
  <c r="X267" i="3"/>
  <c r="X268" i="3"/>
  <c r="X269" i="3"/>
  <c r="X270" i="3"/>
  <c r="X271" i="3"/>
  <c r="X272" i="3"/>
  <c r="X273" i="3"/>
  <c r="X274" i="3"/>
  <c r="X275" i="3"/>
  <c r="X276" i="3"/>
  <c r="X277" i="3"/>
  <c r="X278" i="3"/>
  <c r="X279" i="3"/>
  <c r="X280" i="3"/>
  <c r="X281" i="3"/>
  <c r="X282" i="3"/>
  <c r="X283" i="3"/>
  <c r="X284" i="3"/>
  <c r="X285" i="3"/>
  <c r="X286" i="3"/>
  <c r="X287" i="3"/>
  <c r="X288" i="3"/>
  <c r="X289" i="3"/>
  <c r="X290" i="3"/>
  <c r="X291" i="3"/>
  <c r="X292" i="3"/>
  <c r="X293" i="3"/>
  <c r="X294" i="3"/>
  <c r="X295" i="3"/>
  <c r="X296" i="3"/>
  <c r="X297" i="3"/>
  <c r="X298" i="3"/>
  <c r="X299" i="3"/>
  <c r="X300" i="3"/>
  <c r="X301" i="3"/>
  <c r="X302" i="3"/>
  <c r="X303" i="3"/>
  <c r="X304" i="3"/>
  <c r="X305" i="3"/>
  <c r="X306" i="3"/>
  <c r="X307" i="3"/>
  <c r="X8" i="3"/>
  <c r="AA8" i="4"/>
  <c r="AA9" i="4"/>
  <c r="AA10" i="4"/>
  <c r="AA11" i="4"/>
  <c r="AA12" i="4"/>
  <c r="AA14" i="4"/>
  <c r="AA15" i="4"/>
  <c r="AA16" i="4"/>
  <c r="AA17" i="4"/>
  <c r="AA18" i="4"/>
  <c r="AA19" i="4"/>
  <c r="AA20" i="4"/>
  <c r="AA21" i="4"/>
  <c r="AA22" i="4"/>
  <c r="AA23" i="4"/>
  <c r="AA24" i="4"/>
  <c r="AA25" i="4"/>
  <c r="AA26" i="4"/>
  <c r="AA27" i="4"/>
  <c r="AA28" i="4"/>
  <c r="AA29" i="4"/>
  <c r="AA30" i="4"/>
  <c r="AA31" i="4"/>
  <c r="AA32" i="4"/>
  <c r="AA33" i="4"/>
  <c r="AA34" i="4"/>
  <c r="AA35" i="4"/>
  <c r="AA36" i="4"/>
  <c r="AA37" i="4"/>
  <c r="AA38" i="4"/>
  <c r="AA39" i="4"/>
  <c r="AA40" i="4"/>
  <c r="AA41" i="4"/>
  <c r="AA42" i="4"/>
  <c r="AA43" i="4"/>
  <c r="AA44" i="4"/>
  <c r="AA45" i="4"/>
  <c r="AA46" i="4"/>
  <c r="AA47" i="4"/>
  <c r="AA48" i="4"/>
  <c r="AA49" i="4"/>
  <c r="AA50" i="4"/>
  <c r="AA51" i="4"/>
  <c r="AA52" i="4"/>
  <c r="AA53" i="4"/>
  <c r="AA54" i="4"/>
  <c r="AA55" i="4"/>
  <c r="AA56" i="4"/>
  <c r="AA57" i="4"/>
  <c r="AA13" i="4"/>
  <c r="AA10" i="3"/>
  <c r="AA11" i="3"/>
  <c r="AA12" i="3"/>
  <c r="AA13" i="3"/>
  <c r="AA14" i="3"/>
  <c r="AA15" i="3"/>
  <c r="AA17" i="3"/>
  <c r="AA18" i="3"/>
  <c r="AA19" i="3"/>
  <c r="AA20" i="3"/>
  <c r="AA21" i="3"/>
  <c r="AA22" i="3"/>
  <c r="AA23" i="3"/>
  <c r="AA24" i="3"/>
  <c r="AA25" i="3"/>
  <c r="AA26" i="3"/>
  <c r="AA27" i="3"/>
  <c r="AA28" i="3"/>
  <c r="AA29" i="3"/>
  <c r="AA30" i="3"/>
  <c r="AA31" i="3"/>
  <c r="AA32" i="3"/>
  <c r="AA33" i="3"/>
  <c r="AA34" i="3"/>
  <c r="AA35" i="3"/>
  <c r="AA36" i="3"/>
  <c r="AA37" i="3"/>
  <c r="AA38" i="3"/>
  <c r="AA39" i="3"/>
  <c r="AA40" i="3"/>
  <c r="AA41" i="3"/>
  <c r="AA42" i="3"/>
  <c r="AA43" i="3"/>
  <c r="AA44" i="3"/>
  <c r="AA45" i="3"/>
  <c r="AA46" i="3"/>
  <c r="AA47" i="3"/>
  <c r="AA48" i="3"/>
  <c r="AA49" i="3"/>
  <c r="AA50" i="3"/>
  <c r="AA51" i="3"/>
  <c r="AA52" i="3"/>
  <c r="AA53" i="3"/>
  <c r="AA54" i="3"/>
  <c r="AA55" i="3"/>
  <c r="AA56" i="3"/>
  <c r="AA57" i="3"/>
  <c r="AA58" i="3"/>
  <c r="AA59" i="3"/>
  <c r="AA60" i="3"/>
  <c r="AA61" i="3"/>
  <c r="AA62" i="3"/>
  <c r="AA63" i="3"/>
  <c r="AA64" i="3"/>
  <c r="AA65" i="3"/>
  <c r="AA66" i="3"/>
  <c r="AA67" i="3"/>
  <c r="AA68" i="3"/>
  <c r="AA69" i="3"/>
  <c r="AA70" i="3"/>
  <c r="AA71" i="3"/>
  <c r="AA72" i="3"/>
  <c r="AA73" i="3"/>
  <c r="AA74" i="3"/>
  <c r="AA75" i="3"/>
  <c r="AA76" i="3"/>
  <c r="AA77" i="3"/>
  <c r="AA78" i="3"/>
  <c r="AA79" i="3"/>
  <c r="AA80" i="3"/>
  <c r="AA81" i="3"/>
  <c r="AA82" i="3"/>
  <c r="AA83" i="3"/>
  <c r="AA84" i="3"/>
  <c r="AA85" i="3"/>
  <c r="AA86" i="3"/>
  <c r="AA87" i="3"/>
  <c r="AA88" i="3"/>
  <c r="AA89" i="3"/>
  <c r="AA90" i="3"/>
  <c r="AA91" i="3"/>
  <c r="AA92" i="3"/>
  <c r="AA93" i="3"/>
  <c r="AA94" i="3"/>
  <c r="AA95" i="3"/>
  <c r="AA96" i="3"/>
  <c r="AA97" i="3"/>
  <c r="AA98" i="3"/>
  <c r="AA99" i="3"/>
  <c r="AA100" i="3"/>
  <c r="AA101" i="3"/>
  <c r="AA102" i="3"/>
  <c r="AA103" i="3"/>
  <c r="AA104" i="3"/>
  <c r="AA105" i="3"/>
  <c r="AA106" i="3"/>
  <c r="AA107" i="3"/>
  <c r="AA108" i="3"/>
  <c r="AA109" i="3"/>
  <c r="AA110" i="3"/>
  <c r="AA111" i="3"/>
  <c r="AA112" i="3"/>
  <c r="AA113" i="3"/>
  <c r="AA114" i="3"/>
  <c r="AA115" i="3"/>
  <c r="AA116" i="3"/>
  <c r="AA117" i="3"/>
  <c r="AA118" i="3"/>
  <c r="AA119" i="3"/>
  <c r="AA120" i="3"/>
  <c r="AA121" i="3"/>
  <c r="AA122" i="3"/>
  <c r="AA123" i="3"/>
  <c r="AA124" i="3"/>
  <c r="AA125" i="3"/>
  <c r="AA126" i="3"/>
  <c r="AA127" i="3"/>
  <c r="AA128" i="3"/>
  <c r="AA129" i="3"/>
  <c r="AA130" i="3"/>
  <c r="AA131" i="3"/>
  <c r="AA132" i="3"/>
  <c r="AA133" i="3"/>
  <c r="AA134" i="3"/>
  <c r="AA135" i="3"/>
  <c r="AA136" i="3"/>
  <c r="AA137" i="3"/>
  <c r="AA138" i="3"/>
  <c r="AA139" i="3"/>
  <c r="AA140" i="3"/>
  <c r="AA141" i="3"/>
  <c r="AA142" i="3"/>
  <c r="AA143" i="3"/>
  <c r="AA144" i="3"/>
  <c r="AA145" i="3"/>
  <c r="AA146" i="3"/>
  <c r="AA147" i="3"/>
  <c r="AA148" i="3"/>
  <c r="AA149" i="3"/>
  <c r="AA150" i="3"/>
  <c r="AA151" i="3"/>
  <c r="AA152" i="3"/>
  <c r="AA153" i="3"/>
  <c r="AA154" i="3"/>
  <c r="AA155" i="3"/>
  <c r="AA156" i="3"/>
  <c r="AA157" i="3"/>
  <c r="AA158" i="3"/>
  <c r="AA159" i="3"/>
  <c r="AA160" i="3"/>
  <c r="AA161" i="3"/>
  <c r="AA162" i="3"/>
  <c r="AA163" i="3"/>
  <c r="AA164" i="3"/>
  <c r="AA165" i="3"/>
  <c r="AA166" i="3"/>
  <c r="AA167" i="3"/>
  <c r="AA168" i="3"/>
  <c r="AA169" i="3"/>
  <c r="AA170" i="3"/>
  <c r="AA171" i="3"/>
  <c r="AA172" i="3"/>
  <c r="AA173" i="3"/>
  <c r="AA174" i="3"/>
  <c r="AA175" i="3"/>
  <c r="AA176" i="3"/>
  <c r="AA177" i="3"/>
  <c r="AA178" i="3"/>
  <c r="AA179" i="3"/>
  <c r="AA180" i="3"/>
  <c r="AA181" i="3"/>
  <c r="AA182" i="3"/>
  <c r="AA183" i="3"/>
  <c r="AA184" i="3"/>
  <c r="AA185" i="3"/>
  <c r="AA186" i="3"/>
  <c r="AA187" i="3"/>
  <c r="AA188" i="3"/>
  <c r="AA189" i="3"/>
  <c r="AA190" i="3"/>
  <c r="AA191" i="3"/>
  <c r="AA192" i="3"/>
  <c r="AA193" i="3"/>
  <c r="AA194" i="3"/>
  <c r="AA195" i="3"/>
  <c r="AA196" i="3"/>
  <c r="AA197" i="3"/>
  <c r="AA198" i="3"/>
  <c r="AA199" i="3"/>
  <c r="AA200" i="3"/>
  <c r="AA201" i="3"/>
  <c r="AA202" i="3"/>
  <c r="AA203" i="3"/>
  <c r="AA204" i="3"/>
  <c r="AA205" i="3"/>
  <c r="AA206" i="3"/>
  <c r="AA207" i="3"/>
  <c r="AA208" i="3"/>
  <c r="AA209" i="3"/>
  <c r="AA210" i="3"/>
  <c r="AA211" i="3"/>
  <c r="AA212" i="3"/>
  <c r="AA213" i="3"/>
  <c r="AA214" i="3"/>
  <c r="AA215" i="3"/>
  <c r="AA216" i="3"/>
  <c r="AA217" i="3"/>
  <c r="AA218" i="3"/>
  <c r="AA219" i="3"/>
  <c r="AA220" i="3"/>
  <c r="AA221" i="3"/>
  <c r="AA222" i="3"/>
  <c r="AA223" i="3"/>
  <c r="AA224" i="3"/>
  <c r="AA225" i="3"/>
  <c r="AA226" i="3"/>
  <c r="AA227" i="3"/>
  <c r="AA228" i="3"/>
  <c r="AA229" i="3"/>
  <c r="AA230" i="3"/>
  <c r="AA231" i="3"/>
  <c r="AA232" i="3"/>
  <c r="AA233" i="3"/>
  <c r="AA234" i="3"/>
  <c r="AA235" i="3"/>
  <c r="AA236" i="3"/>
  <c r="AA237" i="3"/>
  <c r="AA238" i="3"/>
  <c r="AA239" i="3"/>
  <c r="AA240" i="3"/>
  <c r="AA241" i="3"/>
  <c r="AA242" i="3"/>
  <c r="AA243" i="3"/>
  <c r="AA244" i="3"/>
  <c r="AA245" i="3"/>
  <c r="AA246" i="3"/>
  <c r="AA247" i="3"/>
  <c r="AA248" i="3"/>
  <c r="AA249" i="3"/>
  <c r="AA250" i="3"/>
  <c r="AA251" i="3"/>
  <c r="AA252" i="3"/>
  <c r="AA253" i="3"/>
  <c r="AA254" i="3"/>
  <c r="AA255" i="3"/>
  <c r="AA256" i="3"/>
  <c r="AA257" i="3"/>
  <c r="AA258" i="3"/>
  <c r="AA259" i="3"/>
  <c r="AA260" i="3"/>
  <c r="AA261" i="3"/>
  <c r="AA262" i="3"/>
  <c r="AA263" i="3"/>
  <c r="AA264" i="3"/>
  <c r="AA265" i="3"/>
  <c r="AA266" i="3"/>
  <c r="AA267" i="3"/>
  <c r="AA268" i="3"/>
  <c r="AA269" i="3"/>
  <c r="AA270" i="3"/>
  <c r="AA271" i="3"/>
  <c r="AA272" i="3"/>
  <c r="AA273" i="3"/>
  <c r="AA274" i="3"/>
  <c r="AA275" i="3"/>
  <c r="AA276" i="3"/>
  <c r="AA277" i="3"/>
  <c r="AA278" i="3"/>
  <c r="AA279" i="3"/>
  <c r="AA280" i="3"/>
  <c r="AA281" i="3"/>
  <c r="AA282" i="3"/>
  <c r="AA283" i="3"/>
  <c r="AA284" i="3"/>
  <c r="AA285" i="3"/>
  <c r="AA286" i="3"/>
  <c r="AA287" i="3"/>
  <c r="AA288" i="3"/>
  <c r="AA289" i="3"/>
  <c r="AA290" i="3"/>
  <c r="AA291" i="3"/>
  <c r="AA292" i="3"/>
  <c r="AA293" i="3"/>
  <c r="AA294" i="3"/>
  <c r="AA295" i="3"/>
  <c r="AA296" i="3"/>
  <c r="AA297" i="3"/>
  <c r="AA298" i="3"/>
  <c r="AA299" i="3"/>
  <c r="AA300" i="3"/>
  <c r="AA301" i="3"/>
  <c r="AA302" i="3"/>
  <c r="AA303" i="3"/>
  <c r="AA304" i="3"/>
  <c r="AA305" i="3"/>
  <c r="AA306" i="3"/>
  <c r="AA307" i="3"/>
  <c r="AA8" i="3"/>
  <c r="AA9" i="3"/>
  <c r="V9" i="3"/>
  <c r="V10" i="3"/>
  <c r="V11" i="3"/>
  <c r="V12" i="3"/>
  <c r="V13" i="3"/>
  <c r="V14" i="3"/>
  <c r="V15" i="3"/>
  <c r="V17" i="3"/>
  <c r="V18" i="3"/>
  <c r="V19" i="3"/>
  <c r="V20" i="3"/>
  <c r="V21" i="3"/>
  <c r="V22" i="3"/>
  <c r="V23" i="3"/>
  <c r="V24" i="3"/>
  <c r="V25" i="3"/>
  <c r="V26" i="3"/>
  <c r="V27" i="3"/>
  <c r="V28" i="3"/>
  <c r="V29" i="3"/>
  <c r="V30" i="3"/>
  <c r="V31" i="3"/>
  <c r="V32" i="3"/>
  <c r="V33" i="3"/>
  <c r="V34" i="3"/>
  <c r="V35" i="3"/>
  <c r="V36" i="3"/>
  <c r="V37" i="3"/>
  <c r="V38" i="3"/>
  <c r="V39" i="3"/>
  <c r="V40" i="3"/>
  <c r="V41" i="3"/>
  <c r="V42" i="3"/>
  <c r="V43" i="3"/>
  <c r="V44" i="3"/>
  <c r="V45" i="3"/>
  <c r="V46" i="3"/>
  <c r="V47" i="3"/>
  <c r="V48" i="3"/>
  <c r="V49" i="3"/>
  <c r="V50" i="3"/>
  <c r="V51" i="3"/>
  <c r="V52" i="3"/>
  <c r="V53" i="3"/>
  <c r="V54" i="3"/>
  <c r="V55" i="3"/>
  <c r="V56" i="3"/>
  <c r="V57" i="3"/>
  <c r="V58" i="3"/>
  <c r="V59" i="3"/>
  <c r="V60" i="3"/>
  <c r="V61" i="3"/>
  <c r="V62" i="3"/>
  <c r="V63" i="3"/>
  <c r="V64" i="3"/>
  <c r="V65" i="3"/>
  <c r="V66" i="3"/>
  <c r="V67" i="3"/>
  <c r="V68" i="3"/>
  <c r="V69" i="3"/>
  <c r="V70" i="3"/>
  <c r="V71" i="3"/>
  <c r="V72" i="3"/>
  <c r="V73" i="3"/>
  <c r="V74" i="3"/>
  <c r="V75" i="3"/>
  <c r="V76" i="3"/>
  <c r="V77" i="3"/>
  <c r="V78" i="3"/>
  <c r="V79" i="3"/>
  <c r="V80" i="3"/>
  <c r="V81" i="3"/>
  <c r="V82" i="3"/>
  <c r="V83" i="3"/>
  <c r="V84" i="3"/>
  <c r="V85" i="3"/>
  <c r="V86" i="3"/>
  <c r="V87" i="3"/>
  <c r="V88" i="3"/>
  <c r="V89" i="3"/>
  <c r="V90" i="3"/>
  <c r="V91" i="3"/>
  <c r="V92" i="3"/>
  <c r="V93" i="3"/>
  <c r="V94" i="3"/>
  <c r="V95" i="3"/>
  <c r="V96" i="3"/>
  <c r="V97" i="3"/>
  <c r="V98" i="3"/>
  <c r="V99" i="3"/>
  <c r="V100" i="3"/>
  <c r="V101" i="3"/>
  <c r="V102" i="3"/>
  <c r="V103" i="3"/>
  <c r="V104" i="3"/>
  <c r="V105" i="3"/>
  <c r="V106" i="3"/>
  <c r="V107" i="3"/>
  <c r="V108" i="3"/>
  <c r="V109" i="3"/>
  <c r="V110" i="3"/>
  <c r="V111" i="3"/>
  <c r="V112" i="3"/>
  <c r="V113" i="3"/>
  <c r="V114" i="3"/>
  <c r="V115" i="3"/>
  <c r="V116" i="3"/>
  <c r="V117" i="3"/>
  <c r="V118" i="3"/>
  <c r="V119" i="3"/>
  <c r="V120" i="3"/>
  <c r="V121" i="3"/>
  <c r="V122" i="3"/>
  <c r="V123" i="3"/>
  <c r="V124" i="3"/>
  <c r="V125" i="3"/>
  <c r="V126" i="3"/>
  <c r="V127" i="3"/>
  <c r="V128" i="3"/>
  <c r="V129" i="3"/>
  <c r="V130" i="3"/>
  <c r="V131" i="3"/>
  <c r="V132" i="3"/>
  <c r="V133" i="3"/>
  <c r="V134" i="3"/>
  <c r="V135" i="3"/>
  <c r="V136" i="3"/>
  <c r="V137" i="3"/>
  <c r="V138" i="3"/>
  <c r="V139" i="3"/>
  <c r="V140" i="3"/>
  <c r="V141" i="3"/>
  <c r="V142" i="3"/>
  <c r="V143" i="3"/>
  <c r="V144" i="3"/>
  <c r="V145" i="3"/>
  <c r="V146" i="3"/>
  <c r="V147" i="3"/>
  <c r="V148" i="3"/>
  <c r="V149" i="3"/>
  <c r="V150" i="3"/>
  <c r="V151" i="3"/>
  <c r="V152" i="3"/>
  <c r="V153" i="3"/>
  <c r="V154" i="3"/>
  <c r="V155" i="3"/>
  <c r="V156" i="3"/>
  <c r="V157" i="3"/>
  <c r="V158" i="3"/>
  <c r="V159" i="3"/>
  <c r="V160" i="3"/>
  <c r="V161" i="3"/>
  <c r="V162" i="3"/>
  <c r="V163" i="3"/>
  <c r="V164" i="3"/>
  <c r="V165" i="3"/>
  <c r="V166" i="3"/>
  <c r="V167" i="3"/>
  <c r="V168" i="3"/>
  <c r="V169" i="3"/>
  <c r="V170" i="3"/>
  <c r="V171" i="3"/>
  <c r="V172" i="3"/>
  <c r="V173" i="3"/>
  <c r="V174" i="3"/>
  <c r="V175" i="3"/>
  <c r="V176" i="3"/>
  <c r="V177" i="3"/>
  <c r="V178" i="3"/>
  <c r="V179" i="3"/>
  <c r="V180" i="3"/>
  <c r="V181" i="3"/>
  <c r="V182" i="3"/>
  <c r="V183" i="3"/>
  <c r="V184" i="3"/>
  <c r="V185" i="3"/>
  <c r="V186" i="3"/>
  <c r="V187" i="3"/>
  <c r="V188" i="3"/>
  <c r="V189" i="3"/>
  <c r="V190" i="3"/>
  <c r="V191" i="3"/>
  <c r="V192" i="3"/>
  <c r="V193" i="3"/>
  <c r="V194" i="3"/>
  <c r="V195" i="3"/>
  <c r="V196" i="3"/>
  <c r="V197" i="3"/>
  <c r="V198" i="3"/>
  <c r="V199" i="3"/>
  <c r="V200" i="3"/>
  <c r="V201" i="3"/>
  <c r="V202" i="3"/>
  <c r="V203" i="3"/>
  <c r="V204" i="3"/>
  <c r="V205" i="3"/>
  <c r="V206" i="3"/>
  <c r="V207" i="3"/>
  <c r="V208" i="3"/>
  <c r="V209" i="3"/>
  <c r="V210" i="3"/>
  <c r="V211" i="3"/>
  <c r="V212" i="3"/>
  <c r="V213" i="3"/>
  <c r="V214" i="3"/>
  <c r="V215" i="3"/>
  <c r="V216" i="3"/>
  <c r="V217" i="3"/>
  <c r="V218" i="3"/>
  <c r="V219" i="3"/>
  <c r="V220" i="3"/>
  <c r="V221" i="3"/>
  <c r="V222" i="3"/>
  <c r="V223" i="3"/>
  <c r="V224" i="3"/>
  <c r="V225" i="3"/>
  <c r="V226" i="3"/>
  <c r="V227" i="3"/>
  <c r="V228" i="3"/>
  <c r="V229" i="3"/>
  <c r="V230" i="3"/>
  <c r="V231" i="3"/>
  <c r="V232" i="3"/>
  <c r="V233" i="3"/>
  <c r="V234" i="3"/>
  <c r="V235" i="3"/>
  <c r="V236" i="3"/>
  <c r="V237" i="3"/>
  <c r="V238" i="3"/>
  <c r="V239" i="3"/>
  <c r="V240" i="3"/>
  <c r="V241" i="3"/>
  <c r="V242" i="3"/>
  <c r="V243" i="3"/>
  <c r="V244" i="3"/>
  <c r="V245" i="3"/>
  <c r="V246" i="3"/>
  <c r="V247" i="3"/>
  <c r="V248" i="3"/>
  <c r="V249" i="3"/>
  <c r="V250" i="3"/>
  <c r="V251" i="3"/>
  <c r="V252" i="3"/>
  <c r="V253" i="3"/>
  <c r="V254" i="3"/>
  <c r="V255" i="3"/>
  <c r="V256" i="3"/>
  <c r="V257" i="3"/>
  <c r="V258" i="3"/>
  <c r="V259" i="3"/>
  <c r="V260" i="3"/>
  <c r="V261" i="3"/>
  <c r="V262" i="3"/>
  <c r="V263" i="3"/>
  <c r="V264" i="3"/>
  <c r="V265" i="3"/>
  <c r="V266" i="3"/>
  <c r="V267" i="3"/>
  <c r="V268" i="3"/>
  <c r="V269" i="3"/>
  <c r="V270" i="3"/>
  <c r="V271" i="3"/>
  <c r="V272" i="3"/>
  <c r="V273" i="3"/>
  <c r="V274" i="3"/>
  <c r="V275" i="3"/>
  <c r="V276" i="3"/>
  <c r="V277" i="3"/>
  <c r="V278" i="3"/>
  <c r="V279" i="3"/>
  <c r="V280" i="3"/>
  <c r="V281" i="3"/>
  <c r="V282" i="3"/>
  <c r="V283" i="3"/>
  <c r="V284" i="3"/>
  <c r="V285" i="3"/>
  <c r="V286" i="3"/>
  <c r="V287" i="3"/>
  <c r="V288" i="3"/>
  <c r="V289" i="3"/>
  <c r="V290" i="3"/>
  <c r="V291" i="3"/>
  <c r="V292" i="3"/>
  <c r="V293" i="3"/>
  <c r="V294" i="3"/>
  <c r="V295" i="3"/>
  <c r="V296" i="3"/>
  <c r="V297" i="3"/>
  <c r="V298" i="3"/>
  <c r="V299" i="3"/>
  <c r="V300" i="3"/>
  <c r="V301" i="3"/>
  <c r="V302" i="3"/>
  <c r="V303" i="3"/>
  <c r="V304" i="3"/>
  <c r="V305" i="3"/>
  <c r="V306" i="3"/>
  <c r="V307" i="3"/>
  <c r="V8" i="3"/>
  <c r="M11" i="2" l="1"/>
  <c r="M12" i="2"/>
  <c r="M13" i="2"/>
  <c r="M14" i="2"/>
  <c r="M15" i="2"/>
  <c r="M16" i="2"/>
  <c r="M17" i="2"/>
  <c r="M18" i="2"/>
  <c r="M19" i="2"/>
  <c r="M20" i="2"/>
  <c r="M21" i="2"/>
  <c r="M22" i="2"/>
  <c r="M23" i="2"/>
  <c r="M24" i="2"/>
  <c r="M25" i="2"/>
  <c r="M26" i="2"/>
  <c r="M27" i="2"/>
  <c r="M28" i="2"/>
  <c r="M29" i="2"/>
  <c r="M30" i="2"/>
  <c r="M31" i="2"/>
  <c r="M32" i="2"/>
  <c r="M33" i="2"/>
  <c r="M34" i="2"/>
  <c r="M35" i="2"/>
  <c r="M36" i="2"/>
  <c r="M37" i="2"/>
  <c r="M38" i="2"/>
  <c r="M39" i="2"/>
  <c r="M40" i="2"/>
  <c r="M41" i="2"/>
  <c r="M42" i="2"/>
  <c r="M43" i="2"/>
  <c r="M44" i="2"/>
  <c r="M45" i="2"/>
  <c r="M46" i="2"/>
  <c r="M47" i="2"/>
  <c r="M48" i="2"/>
  <c r="M49" i="2"/>
  <c r="M50" i="2"/>
  <c r="M51" i="2"/>
  <c r="M52" i="2"/>
  <c r="M53" i="2"/>
  <c r="M54" i="2"/>
  <c r="M55" i="2"/>
  <c r="M56" i="2"/>
  <c r="M57" i="2"/>
  <c r="M58" i="2"/>
  <c r="M59" i="2"/>
  <c r="M10" i="2"/>
  <c r="O11" i="2"/>
  <c r="O12" i="2"/>
  <c r="O13" i="2"/>
  <c r="O14" i="2"/>
  <c r="O15" i="2"/>
  <c r="O16" i="2"/>
  <c r="O17" i="2"/>
  <c r="O18" i="2"/>
  <c r="O19" i="2"/>
  <c r="O20" i="2"/>
  <c r="O21" i="2"/>
  <c r="O22" i="2"/>
  <c r="O23" i="2"/>
  <c r="O24" i="2"/>
  <c r="O25" i="2"/>
  <c r="O26" i="2"/>
  <c r="O27" i="2"/>
  <c r="O28" i="2"/>
  <c r="O29" i="2"/>
  <c r="O30" i="2"/>
  <c r="O31" i="2"/>
  <c r="O32" i="2"/>
  <c r="O33" i="2"/>
  <c r="O34" i="2"/>
  <c r="O35" i="2"/>
  <c r="O36" i="2"/>
  <c r="O37" i="2"/>
  <c r="O38" i="2"/>
  <c r="O39" i="2"/>
  <c r="O40" i="2"/>
  <c r="O41" i="2"/>
  <c r="O42" i="2"/>
  <c r="O43" i="2"/>
  <c r="O44" i="2"/>
  <c r="O45" i="2"/>
  <c r="O46" i="2"/>
  <c r="O47" i="2"/>
  <c r="O48" i="2"/>
  <c r="O49" i="2"/>
  <c r="O50" i="2"/>
  <c r="O51" i="2"/>
  <c r="O52" i="2"/>
  <c r="O53" i="2"/>
  <c r="O54" i="2"/>
  <c r="O55" i="2"/>
  <c r="O56" i="2"/>
  <c r="O57" i="2"/>
  <c r="O58" i="2"/>
  <c r="O59" i="2"/>
  <c r="O10" i="2"/>
  <c r="AH11" i="2"/>
  <c r="AH12" i="2"/>
  <c r="AH13" i="2"/>
  <c r="AH14" i="2"/>
  <c r="AH15" i="2"/>
  <c r="AH16" i="2"/>
  <c r="AH17" i="2"/>
  <c r="AH18" i="2"/>
  <c r="AH19" i="2"/>
  <c r="AH20" i="2"/>
  <c r="AH21" i="2"/>
  <c r="AH22" i="2"/>
  <c r="AH23" i="2"/>
  <c r="AH24" i="2"/>
  <c r="AH25" i="2"/>
  <c r="AH26" i="2"/>
  <c r="AH27" i="2"/>
  <c r="AH28" i="2"/>
  <c r="AH29" i="2"/>
  <c r="AH30" i="2"/>
  <c r="AH31" i="2"/>
  <c r="AH32" i="2"/>
  <c r="AH33" i="2"/>
  <c r="AH34" i="2"/>
  <c r="AH35" i="2"/>
  <c r="AH36" i="2"/>
  <c r="AH37" i="2"/>
  <c r="AH38" i="2"/>
  <c r="AH39" i="2"/>
  <c r="AH40" i="2"/>
  <c r="AH41" i="2"/>
  <c r="AH42" i="2"/>
  <c r="AH43" i="2"/>
  <c r="AH44" i="2"/>
  <c r="AH45" i="2"/>
  <c r="AH46" i="2"/>
  <c r="AH47" i="2"/>
  <c r="AH48" i="2"/>
  <c r="AH49" i="2"/>
  <c r="AH50" i="2"/>
  <c r="AH51" i="2"/>
  <c r="AH52" i="2"/>
  <c r="AH53" i="2"/>
  <c r="AH54" i="2"/>
  <c r="AH55" i="2"/>
  <c r="AH56" i="2"/>
  <c r="AH57" i="2"/>
  <c r="AH58" i="2"/>
  <c r="AH59" i="2"/>
  <c r="AH10" i="2"/>
  <c r="P11" i="2"/>
  <c r="P12" i="2"/>
  <c r="P13" i="2"/>
  <c r="P14" i="2"/>
  <c r="P15" i="2"/>
  <c r="P16" i="2"/>
  <c r="P17" i="2"/>
  <c r="P18" i="2"/>
  <c r="P19" i="2"/>
  <c r="P20" i="2"/>
  <c r="P21" i="2"/>
  <c r="P22" i="2"/>
  <c r="P23" i="2"/>
  <c r="P24" i="2"/>
  <c r="P25" i="2"/>
  <c r="P26" i="2"/>
  <c r="P27" i="2"/>
  <c r="P28" i="2"/>
  <c r="P29" i="2"/>
  <c r="P30" i="2"/>
  <c r="P31" i="2"/>
  <c r="P32" i="2"/>
  <c r="P33" i="2"/>
  <c r="P34" i="2"/>
  <c r="P35" i="2"/>
  <c r="P36" i="2"/>
  <c r="P37" i="2"/>
  <c r="P38" i="2"/>
  <c r="P39" i="2"/>
  <c r="P40" i="2"/>
  <c r="P41" i="2"/>
  <c r="P42" i="2"/>
  <c r="P43" i="2"/>
  <c r="P44" i="2"/>
  <c r="P45" i="2"/>
  <c r="P46" i="2"/>
  <c r="P47" i="2"/>
  <c r="P48" i="2"/>
  <c r="P49" i="2"/>
  <c r="P50" i="2"/>
  <c r="P51" i="2"/>
  <c r="P52" i="2"/>
  <c r="P53" i="2"/>
  <c r="P54" i="2"/>
  <c r="P55" i="2"/>
  <c r="P56" i="2"/>
  <c r="P57" i="2"/>
  <c r="P58" i="2"/>
  <c r="P59" i="2"/>
  <c r="P10" i="2"/>
  <c r="AG11" i="2"/>
  <c r="AG12" i="2"/>
  <c r="AG13" i="2"/>
  <c r="AG14" i="2"/>
  <c r="AG15" i="2"/>
  <c r="AG16" i="2"/>
  <c r="AG17" i="2"/>
  <c r="AG18" i="2"/>
  <c r="AG19" i="2"/>
  <c r="AG20" i="2"/>
  <c r="AG21" i="2"/>
  <c r="AG22" i="2"/>
  <c r="AG23" i="2"/>
  <c r="AG24" i="2"/>
  <c r="AG25" i="2"/>
  <c r="AG26" i="2"/>
  <c r="AG27" i="2"/>
  <c r="AG28" i="2"/>
  <c r="AG29" i="2"/>
  <c r="AG30" i="2"/>
  <c r="AG31" i="2"/>
  <c r="AG32" i="2"/>
  <c r="AG33" i="2"/>
  <c r="AG34" i="2"/>
  <c r="AG35" i="2"/>
  <c r="AG36" i="2"/>
  <c r="AG37" i="2"/>
  <c r="AG38" i="2"/>
  <c r="AG39" i="2"/>
  <c r="AG40" i="2"/>
  <c r="AG41" i="2"/>
  <c r="AG42" i="2"/>
  <c r="AG43" i="2"/>
  <c r="AG44" i="2"/>
  <c r="AG45" i="2"/>
  <c r="AG46" i="2"/>
  <c r="AG47" i="2"/>
  <c r="AG48" i="2"/>
  <c r="AG49" i="2"/>
  <c r="AG50" i="2"/>
  <c r="AG51" i="2"/>
  <c r="AG52" i="2"/>
  <c r="AG53" i="2"/>
  <c r="AG54" i="2"/>
  <c r="AG55" i="2"/>
  <c r="AG56" i="2"/>
  <c r="AG57" i="2"/>
  <c r="AG58" i="2"/>
  <c r="AG59" i="2"/>
  <c r="AG10" i="2"/>
  <c r="AF11" i="2"/>
  <c r="AF12" i="2"/>
  <c r="AF13" i="2"/>
  <c r="AF14" i="2"/>
  <c r="AF15" i="2"/>
  <c r="AF16" i="2"/>
  <c r="AF17" i="2"/>
  <c r="AF18" i="2"/>
  <c r="AF19" i="2"/>
  <c r="AF20" i="2"/>
  <c r="AF21" i="2"/>
  <c r="AF22" i="2"/>
  <c r="AF23" i="2"/>
  <c r="AF24" i="2"/>
  <c r="AF25" i="2"/>
  <c r="AF26" i="2"/>
  <c r="AF27" i="2"/>
  <c r="AF28" i="2"/>
  <c r="AF29" i="2"/>
  <c r="AF30" i="2"/>
  <c r="AF31" i="2"/>
  <c r="AF32" i="2"/>
  <c r="AF33" i="2"/>
  <c r="AF34" i="2"/>
  <c r="AF35" i="2"/>
  <c r="AF36" i="2"/>
  <c r="AF37" i="2"/>
  <c r="AF38" i="2"/>
  <c r="AF39" i="2"/>
  <c r="AF40" i="2"/>
  <c r="AF41" i="2"/>
  <c r="AF42" i="2"/>
  <c r="AF43" i="2"/>
  <c r="AF44" i="2"/>
  <c r="AF45" i="2"/>
  <c r="AF46" i="2"/>
  <c r="AF47" i="2"/>
  <c r="AF48" i="2"/>
  <c r="AF49" i="2"/>
  <c r="AF50" i="2"/>
  <c r="AF51" i="2"/>
  <c r="AF52" i="2"/>
  <c r="AF53" i="2"/>
  <c r="AF54" i="2"/>
  <c r="AF55" i="2"/>
  <c r="AF56" i="2"/>
  <c r="AF57" i="2"/>
  <c r="AF58" i="2"/>
  <c r="AF59" i="2"/>
  <c r="AF10" i="2"/>
  <c r="AE11" i="2"/>
  <c r="AE12" i="2"/>
  <c r="AE13" i="2"/>
  <c r="AE14" i="2"/>
  <c r="AE15" i="2"/>
  <c r="AE16" i="2"/>
  <c r="AE17" i="2"/>
  <c r="AE18" i="2"/>
  <c r="AE19" i="2"/>
  <c r="AE20" i="2"/>
  <c r="AE21" i="2"/>
  <c r="AE22" i="2"/>
  <c r="AE23" i="2"/>
  <c r="AE24" i="2"/>
  <c r="AE25" i="2"/>
  <c r="AE26" i="2"/>
  <c r="AE27" i="2"/>
  <c r="AE28" i="2"/>
  <c r="AE29" i="2"/>
  <c r="AE30" i="2"/>
  <c r="AE31" i="2"/>
  <c r="AE32" i="2"/>
  <c r="AE33" i="2"/>
  <c r="AE34" i="2"/>
  <c r="AE35" i="2"/>
  <c r="AE36" i="2"/>
  <c r="AE37" i="2"/>
  <c r="AE38" i="2"/>
  <c r="AE39" i="2"/>
  <c r="AE40" i="2"/>
  <c r="AE41" i="2"/>
  <c r="AE42" i="2"/>
  <c r="AE43" i="2"/>
  <c r="AE44" i="2"/>
  <c r="AE45" i="2"/>
  <c r="AE46" i="2"/>
  <c r="AE47" i="2"/>
  <c r="AE48" i="2"/>
  <c r="AE49" i="2"/>
  <c r="AE50" i="2"/>
  <c r="AE51" i="2"/>
  <c r="AE52" i="2"/>
  <c r="AE53" i="2"/>
  <c r="AE54" i="2"/>
  <c r="AE55" i="2"/>
  <c r="AE56" i="2"/>
  <c r="AE57" i="2"/>
  <c r="AE58" i="2"/>
  <c r="AE59" i="2"/>
  <c r="AE10" i="2"/>
  <c r="AD11" i="2"/>
  <c r="AD12" i="2"/>
  <c r="AD13" i="2"/>
  <c r="AD14" i="2"/>
  <c r="AD15" i="2"/>
  <c r="AD16" i="2"/>
  <c r="AD17" i="2"/>
  <c r="AD18" i="2"/>
  <c r="AD19" i="2"/>
  <c r="AD20" i="2"/>
  <c r="AD21" i="2"/>
  <c r="AD22" i="2"/>
  <c r="AD23" i="2"/>
  <c r="AD24" i="2"/>
  <c r="AD25" i="2"/>
  <c r="AD26" i="2"/>
  <c r="AD27" i="2"/>
  <c r="AD28" i="2"/>
  <c r="AD29" i="2"/>
  <c r="AD30" i="2"/>
  <c r="AD31" i="2"/>
  <c r="AD32" i="2"/>
  <c r="AD33" i="2"/>
  <c r="AD34" i="2"/>
  <c r="AD35" i="2"/>
  <c r="AD36" i="2"/>
  <c r="AD37" i="2"/>
  <c r="AD38" i="2"/>
  <c r="AD39" i="2"/>
  <c r="AD40" i="2"/>
  <c r="AD41" i="2"/>
  <c r="AD42" i="2"/>
  <c r="AD43" i="2"/>
  <c r="AD44" i="2"/>
  <c r="AD45" i="2"/>
  <c r="AD46" i="2"/>
  <c r="AD47" i="2"/>
  <c r="AD48" i="2"/>
  <c r="AD49" i="2"/>
  <c r="AD50" i="2"/>
  <c r="AD51" i="2"/>
  <c r="AD52" i="2"/>
  <c r="AD53" i="2"/>
  <c r="AD54" i="2"/>
  <c r="AD55" i="2"/>
  <c r="AD56" i="2"/>
  <c r="AD57" i="2"/>
  <c r="AD58" i="2"/>
  <c r="AD59" i="2"/>
  <c r="AD10" i="2"/>
  <c r="X9" i="4"/>
  <c r="X8" i="4"/>
  <c r="AC10" i="2"/>
  <c r="AB9" i="4"/>
  <c r="AB10" i="4"/>
  <c r="AB11" i="4"/>
  <c r="AB12" i="4"/>
  <c r="AB13" i="4"/>
  <c r="AB14" i="4"/>
  <c r="AB15" i="4"/>
  <c r="AB16" i="4"/>
  <c r="AB17" i="4"/>
  <c r="AB18" i="4"/>
  <c r="AB19" i="4"/>
  <c r="AB20" i="4"/>
  <c r="AB21" i="4"/>
  <c r="AB22" i="4"/>
  <c r="AB23" i="4"/>
  <c r="AB24" i="4"/>
  <c r="AB25" i="4"/>
  <c r="AB26" i="4"/>
  <c r="AB27" i="4"/>
  <c r="AB28" i="4"/>
  <c r="AB29" i="4"/>
  <c r="AB30" i="4"/>
  <c r="AB31" i="4"/>
  <c r="AB32" i="4"/>
  <c r="AB33" i="4"/>
  <c r="AB34" i="4"/>
  <c r="AB35" i="4"/>
  <c r="AB36" i="4"/>
  <c r="AB37" i="4"/>
  <c r="AB38" i="4"/>
  <c r="AB39" i="4"/>
  <c r="AB40" i="4"/>
  <c r="AB41" i="4"/>
  <c r="AB42" i="4"/>
  <c r="AB43" i="4"/>
  <c r="AB44" i="4"/>
  <c r="AB45" i="4"/>
  <c r="AB46" i="4"/>
  <c r="AB47" i="4"/>
  <c r="AB48" i="4"/>
  <c r="AB49" i="4"/>
  <c r="AB50" i="4"/>
  <c r="AB51" i="4"/>
  <c r="AB52" i="4"/>
  <c r="AB53" i="4"/>
  <c r="AB54" i="4"/>
  <c r="AB55" i="4"/>
  <c r="AB56" i="4"/>
  <c r="AB57" i="4"/>
  <c r="AB8" i="4"/>
  <c r="Z11" i="4"/>
  <c r="Z57" i="4"/>
  <c r="Z56" i="4"/>
  <c r="Z55" i="4"/>
  <c r="Z54" i="4"/>
  <c r="Z53" i="4"/>
  <c r="Z52" i="4"/>
  <c r="Z51" i="4"/>
  <c r="Z50" i="4"/>
  <c r="Z49" i="4"/>
  <c r="Z48" i="4"/>
  <c r="Z47" i="4"/>
  <c r="Z46" i="4"/>
  <c r="Z45" i="4"/>
  <c r="Z44" i="4"/>
  <c r="Z43" i="4"/>
  <c r="Z42" i="4"/>
  <c r="Z41" i="4"/>
  <c r="Z40" i="4"/>
  <c r="Z39" i="4"/>
  <c r="Z38" i="4"/>
  <c r="Z37" i="4"/>
  <c r="Z36" i="4"/>
  <c r="Z35" i="4"/>
  <c r="Z34" i="4"/>
  <c r="Z33" i="4"/>
  <c r="Z32" i="4"/>
  <c r="Z31" i="4"/>
  <c r="Z30" i="4"/>
  <c r="Z29" i="4"/>
  <c r="Z28" i="4"/>
  <c r="Z27" i="4"/>
  <c r="Z26" i="4"/>
  <c r="Z25" i="4"/>
  <c r="Z24" i="4"/>
  <c r="Z23" i="4"/>
  <c r="Z22" i="4"/>
  <c r="Z21" i="4"/>
  <c r="Z20" i="4"/>
  <c r="Z19" i="4"/>
  <c r="Z18" i="4"/>
  <c r="Z17" i="4"/>
  <c r="Z16" i="4"/>
  <c r="Z15" i="4"/>
  <c r="Z14" i="4"/>
  <c r="Z13" i="4"/>
  <c r="Z12" i="4"/>
  <c r="Z10" i="4"/>
  <c r="Z9" i="4"/>
  <c r="Z8" i="4"/>
  <c r="W9" i="4"/>
  <c r="W10" i="4"/>
  <c r="W11" i="4"/>
  <c r="W12" i="4"/>
  <c r="W13" i="4"/>
  <c r="W14" i="4"/>
  <c r="W15" i="4"/>
  <c r="W16" i="4"/>
  <c r="W17" i="4"/>
  <c r="W18" i="4"/>
  <c r="W19" i="4"/>
  <c r="W20" i="4"/>
  <c r="W21" i="4"/>
  <c r="W22" i="4"/>
  <c r="W23" i="4"/>
  <c r="W24" i="4"/>
  <c r="W25" i="4"/>
  <c r="W26" i="4"/>
  <c r="W27" i="4"/>
  <c r="W28" i="4"/>
  <c r="W29" i="4"/>
  <c r="W30" i="4"/>
  <c r="W31" i="4"/>
  <c r="W32" i="4"/>
  <c r="W33" i="4"/>
  <c r="W34" i="4"/>
  <c r="W35" i="4"/>
  <c r="W36" i="4"/>
  <c r="W37" i="4"/>
  <c r="W38" i="4"/>
  <c r="W39" i="4"/>
  <c r="W40" i="4"/>
  <c r="W41" i="4"/>
  <c r="W42" i="4"/>
  <c r="W43" i="4"/>
  <c r="W44" i="4"/>
  <c r="W45" i="4"/>
  <c r="W46" i="4"/>
  <c r="W47" i="4"/>
  <c r="W48" i="4"/>
  <c r="W49" i="4"/>
  <c r="W50" i="4"/>
  <c r="W51" i="4"/>
  <c r="W52" i="4"/>
  <c r="W53" i="4"/>
  <c r="W54" i="4"/>
  <c r="W55" i="4"/>
  <c r="W56" i="4"/>
  <c r="W57" i="4"/>
  <c r="W8" i="4"/>
  <c r="Y9" i="4"/>
  <c r="Y10" i="4"/>
  <c r="Y11" i="4"/>
  <c r="Y12" i="4"/>
  <c r="Y13" i="4"/>
  <c r="Y14" i="4"/>
  <c r="Y15" i="4"/>
  <c r="Y16" i="4"/>
  <c r="Y17" i="4"/>
  <c r="Y18" i="4"/>
  <c r="Y19" i="4"/>
  <c r="Y20" i="4"/>
  <c r="Y21" i="4"/>
  <c r="Y22" i="4"/>
  <c r="Y23" i="4"/>
  <c r="Y24" i="4"/>
  <c r="Y25" i="4"/>
  <c r="Y26" i="4"/>
  <c r="Y27" i="4"/>
  <c r="Y28" i="4"/>
  <c r="Y29" i="4"/>
  <c r="Y30" i="4"/>
  <c r="Y31" i="4"/>
  <c r="Y32" i="4"/>
  <c r="Y33" i="4"/>
  <c r="Y34" i="4"/>
  <c r="Y35" i="4"/>
  <c r="Y36" i="4"/>
  <c r="Y37" i="4"/>
  <c r="Y38" i="4"/>
  <c r="Y39" i="4"/>
  <c r="Y40" i="4"/>
  <c r="Y41" i="4"/>
  <c r="Y42" i="4"/>
  <c r="Y43" i="4"/>
  <c r="Y44" i="4"/>
  <c r="Y45" i="4"/>
  <c r="Y46" i="4"/>
  <c r="Y47" i="4"/>
  <c r="Y48" i="4"/>
  <c r="Y49" i="4"/>
  <c r="Y50" i="4"/>
  <c r="Y51" i="4"/>
  <c r="Y52" i="4"/>
  <c r="Y53" i="4"/>
  <c r="Y54" i="4"/>
  <c r="Y55" i="4"/>
  <c r="Y56" i="4"/>
  <c r="Y57" i="4"/>
  <c r="Y8" i="4"/>
  <c r="X10" i="4"/>
  <c r="X11" i="4"/>
  <c r="X12" i="4"/>
  <c r="X13" i="4"/>
  <c r="X14" i="4"/>
  <c r="X15" i="4"/>
  <c r="X16" i="4"/>
  <c r="X17" i="4"/>
  <c r="X18" i="4"/>
  <c r="X19" i="4"/>
  <c r="X20" i="4"/>
  <c r="X21" i="4"/>
  <c r="X22" i="4"/>
  <c r="X23" i="4"/>
  <c r="X24" i="4"/>
  <c r="X25" i="4"/>
  <c r="X26" i="4"/>
  <c r="X27" i="4"/>
  <c r="X28" i="4"/>
  <c r="X29" i="4"/>
  <c r="X30" i="4"/>
  <c r="X31" i="4"/>
  <c r="X32" i="4"/>
  <c r="X33" i="4"/>
  <c r="X34" i="4"/>
  <c r="X35" i="4"/>
  <c r="X36" i="4"/>
  <c r="X37" i="4"/>
  <c r="X38" i="4"/>
  <c r="X39" i="4"/>
  <c r="X40" i="4"/>
  <c r="X41" i="4"/>
  <c r="X42" i="4"/>
  <c r="X43" i="4"/>
  <c r="X44" i="4"/>
  <c r="X45" i="4"/>
  <c r="X46" i="4"/>
  <c r="X47" i="4"/>
  <c r="X48" i="4"/>
  <c r="X49" i="4"/>
  <c r="X50" i="4"/>
  <c r="X51" i="4"/>
  <c r="X52" i="4"/>
  <c r="X53" i="4"/>
  <c r="X54" i="4"/>
  <c r="X55" i="4"/>
  <c r="X56" i="4"/>
  <c r="X57" i="4"/>
  <c r="C8" i="4"/>
  <c r="V8" i="4" s="1"/>
  <c r="C9" i="4"/>
  <c r="V9" i="4" s="1"/>
  <c r="C10" i="4"/>
  <c r="C11" i="4"/>
  <c r="U11" i="4" s="1"/>
  <c r="C12" i="4"/>
  <c r="U12" i="4" s="1"/>
  <c r="C13" i="4"/>
  <c r="U13" i="4" s="1"/>
  <c r="C14" i="4"/>
  <c r="C15" i="4"/>
  <c r="C16" i="4"/>
  <c r="C17" i="4"/>
  <c r="C18" i="4"/>
  <c r="C19" i="4"/>
  <c r="C20" i="4"/>
  <c r="C21" i="4"/>
  <c r="C22" i="4"/>
  <c r="C23" i="4"/>
  <c r="C24" i="4"/>
  <c r="C25" i="4"/>
  <c r="C26" i="4"/>
  <c r="C27" i="4"/>
  <c r="C28" i="4"/>
  <c r="C29" i="4"/>
  <c r="C30" i="4"/>
  <c r="C31" i="4"/>
  <c r="C32" i="4"/>
  <c r="C33" i="4"/>
  <c r="C34" i="4"/>
  <c r="C35" i="4"/>
  <c r="C36" i="4"/>
  <c r="C37" i="4"/>
  <c r="C38" i="4"/>
  <c r="C39" i="4"/>
  <c r="C40" i="4"/>
  <c r="C41" i="4"/>
  <c r="C42" i="4"/>
  <c r="C43" i="4"/>
  <c r="C44" i="4"/>
  <c r="C45" i="4"/>
  <c r="C46" i="4"/>
  <c r="C47" i="4"/>
  <c r="C48" i="4"/>
  <c r="C49" i="4"/>
  <c r="C50" i="4"/>
  <c r="C51" i="4"/>
  <c r="C52" i="4"/>
  <c r="C53" i="4"/>
  <c r="C54" i="4"/>
  <c r="C55" i="4"/>
  <c r="C56" i="4"/>
  <c r="C57" i="4"/>
  <c r="V14" i="4"/>
  <c r="V15" i="4"/>
  <c r="V16" i="4"/>
  <c r="V17" i="4"/>
  <c r="V18" i="4"/>
  <c r="V19" i="4"/>
  <c r="V20" i="4"/>
  <c r="V21" i="4"/>
  <c r="V22" i="4"/>
  <c r="V23" i="4"/>
  <c r="V24" i="4"/>
  <c r="V25" i="4"/>
  <c r="V26" i="4"/>
  <c r="V27" i="4"/>
  <c r="V28" i="4"/>
  <c r="V29" i="4"/>
  <c r="V30" i="4"/>
  <c r="V31" i="4"/>
  <c r="V32" i="4"/>
  <c r="V33" i="4"/>
  <c r="V34" i="4"/>
  <c r="V35" i="4"/>
  <c r="V36" i="4"/>
  <c r="V37" i="4"/>
  <c r="V38" i="4"/>
  <c r="V39" i="4"/>
  <c r="V40" i="4"/>
  <c r="V41" i="4"/>
  <c r="V42" i="4"/>
  <c r="V43" i="4"/>
  <c r="V44" i="4"/>
  <c r="V45" i="4"/>
  <c r="V46" i="4"/>
  <c r="V47" i="4"/>
  <c r="V48" i="4"/>
  <c r="V49" i="4"/>
  <c r="V50" i="4"/>
  <c r="V51" i="4"/>
  <c r="V52" i="4"/>
  <c r="V53" i="4"/>
  <c r="V54" i="4"/>
  <c r="V55" i="4"/>
  <c r="V56" i="4"/>
  <c r="V57" i="4"/>
  <c r="U14" i="4"/>
  <c r="U15" i="4"/>
  <c r="U16" i="4"/>
  <c r="U17" i="4"/>
  <c r="U18" i="4"/>
  <c r="U19" i="4"/>
  <c r="U20" i="4"/>
  <c r="U21" i="4"/>
  <c r="U22" i="4"/>
  <c r="U23" i="4"/>
  <c r="U24" i="4"/>
  <c r="U25" i="4"/>
  <c r="U26" i="4"/>
  <c r="U27" i="4"/>
  <c r="U28" i="4"/>
  <c r="U29" i="4"/>
  <c r="U30" i="4"/>
  <c r="U31" i="4"/>
  <c r="U32" i="4"/>
  <c r="U33" i="4"/>
  <c r="U34" i="4"/>
  <c r="U35" i="4"/>
  <c r="U36" i="4"/>
  <c r="U37" i="4"/>
  <c r="U38" i="4"/>
  <c r="U39" i="4"/>
  <c r="U40" i="4"/>
  <c r="U41" i="4"/>
  <c r="U42" i="4"/>
  <c r="U43" i="4"/>
  <c r="U44" i="4"/>
  <c r="U45" i="4"/>
  <c r="U46" i="4"/>
  <c r="U47" i="4"/>
  <c r="U48" i="4"/>
  <c r="U49" i="4"/>
  <c r="U50" i="4"/>
  <c r="U51" i="4"/>
  <c r="U52" i="4"/>
  <c r="U53" i="4"/>
  <c r="U54" i="4"/>
  <c r="U55" i="4"/>
  <c r="U56" i="4"/>
  <c r="U57" i="4"/>
  <c r="U10" i="4"/>
  <c r="D8" i="4"/>
  <c r="AC11" i="2"/>
  <c r="AC12" i="2"/>
  <c r="AC13" i="2"/>
  <c r="AC14" i="2"/>
  <c r="AC15" i="2"/>
  <c r="AC16" i="2"/>
  <c r="AC17" i="2"/>
  <c r="AC18" i="2"/>
  <c r="AC19" i="2"/>
  <c r="AC20" i="2"/>
  <c r="AC21" i="2"/>
  <c r="AC22" i="2"/>
  <c r="AC23" i="2"/>
  <c r="AC24" i="2"/>
  <c r="AC25" i="2"/>
  <c r="AC26" i="2"/>
  <c r="AC27" i="2"/>
  <c r="AC28" i="2"/>
  <c r="AC29" i="2"/>
  <c r="AC30" i="2"/>
  <c r="AC31" i="2"/>
  <c r="AC32" i="2"/>
  <c r="AC33" i="2"/>
  <c r="AC34" i="2"/>
  <c r="AC35" i="2"/>
  <c r="AC36" i="2"/>
  <c r="AC37" i="2"/>
  <c r="AC38" i="2"/>
  <c r="AC39" i="2"/>
  <c r="AC40" i="2"/>
  <c r="AC41" i="2"/>
  <c r="AC42" i="2"/>
  <c r="AC43" i="2"/>
  <c r="AC44" i="2"/>
  <c r="AC45" i="2"/>
  <c r="AC46" i="2"/>
  <c r="AC47" i="2"/>
  <c r="AC48" i="2"/>
  <c r="AC49" i="2"/>
  <c r="AC50" i="2"/>
  <c r="AC51" i="2"/>
  <c r="AC52" i="2"/>
  <c r="AC53" i="2"/>
  <c r="AC54" i="2"/>
  <c r="AC55" i="2"/>
  <c r="AC56" i="2"/>
  <c r="AC57" i="2"/>
  <c r="AC58" i="2"/>
  <c r="AC59" i="2"/>
  <c r="Z9" i="3"/>
  <c r="Z10" i="3"/>
  <c r="Z11" i="3"/>
  <c r="Z12" i="3"/>
  <c r="Z13" i="3"/>
  <c r="Z14" i="3"/>
  <c r="Z15" i="3"/>
  <c r="Z18" i="3"/>
  <c r="Z19" i="3"/>
  <c r="Z20" i="3"/>
  <c r="Z21" i="3"/>
  <c r="Z22" i="3"/>
  <c r="Z23" i="3"/>
  <c r="Z24" i="3"/>
  <c r="Z25" i="3"/>
  <c r="Z26" i="3"/>
  <c r="Z27" i="3"/>
  <c r="Z28" i="3"/>
  <c r="Z29" i="3"/>
  <c r="Z30" i="3"/>
  <c r="Z31" i="3"/>
  <c r="Z32" i="3"/>
  <c r="Z33" i="3"/>
  <c r="Z34" i="3"/>
  <c r="Z35" i="3"/>
  <c r="Z36" i="3"/>
  <c r="Z37" i="3"/>
  <c r="Z38" i="3"/>
  <c r="Z39" i="3"/>
  <c r="Z40" i="3"/>
  <c r="Z41" i="3"/>
  <c r="Z42" i="3"/>
  <c r="Z43" i="3"/>
  <c r="Z44" i="3"/>
  <c r="Z45" i="3"/>
  <c r="Z46" i="3"/>
  <c r="Z47" i="3"/>
  <c r="Z48" i="3"/>
  <c r="Z49" i="3"/>
  <c r="Z50" i="3"/>
  <c r="Z51" i="3"/>
  <c r="Z52" i="3"/>
  <c r="Z53" i="3"/>
  <c r="Z54" i="3"/>
  <c r="Z55" i="3"/>
  <c r="Z56" i="3"/>
  <c r="Z57" i="3"/>
  <c r="Z58" i="3"/>
  <c r="Z59" i="3"/>
  <c r="Z60" i="3"/>
  <c r="Z61" i="3"/>
  <c r="Z62" i="3"/>
  <c r="Z63" i="3"/>
  <c r="Z64" i="3"/>
  <c r="Z65" i="3"/>
  <c r="Z66" i="3"/>
  <c r="Z67" i="3"/>
  <c r="Z68" i="3"/>
  <c r="Z69" i="3"/>
  <c r="Z70" i="3"/>
  <c r="Z71" i="3"/>
  <c r="Z72" i="3"/>
  <c r="Z73" i="3"/>
  <c r="Z74" i="3"/>
  <c r="Z75" i="3"/>
  <c r="Z76" i="3"/>
  <c r="Z77" i="3"/>
  <c r="Z78" i="3"/>
  <c r="Z79" i="3"/>
  <c r="Z80" i="3"/>
  <c r="Z81" i="3"/>
  <c r="Z82" i="3"/>
  <c r="Z83" i="3"/>
  <c r="Z84" i="3"/>
  <c r="Z85" i="3"/>
  <c r="Z86" i="3"/>
  <c r="Z87" i="3"/>
  <c r="Z88" i="3"/>
  <c r="Z89" i="3"/>
  <c r="Z90" i="3"/>
  <c r="Z91" i="3"/>
  <c r="Z92" i="3"/>
  <c r="Z93" i="3"/>
  <c r="Z94" i="3"/>
  <c r="Z95" i="3"/>
  <c r="Z96" i="3"/>
  <c r="Z97" i="3"/>
  <c r="Z98" i="3"/>
  <c r="Z99" i="3"/>
  <c r="Z100" i="3"/>
  <c r="Z101" i="3"/>
  <c r="Z102" i="3"/>
  <c r="Z103" i="3"/>
  <c r="Z104" i="3"/>
  <c r="Z105" i="3"/>
  <c r="Z106" i="3"/>
  <c r="Z107" i="3"/>
  <c r="Z108" i="3"/>
  <c r="Z109" i="3"/>
  <c r="Z110" i="3"/>
  <c r="Z111" i="3"/>
  <c r="Z112" i="3"/>
  <c r="Z113" i="3"/>
  <c r="Z114" i="3"/>
  <c r="Z115" i="3"/>
  <c r="Z116" i="3"/>
  <c r="Z117" i="3"/>
  <c r="Z118" i="3"/>
  <c r="Z119" i="3"/>
  <c r="Z120" i="3"/>
  <c r="Z121" i="3"/>
  <c r="Z122" i="3"/>
  <c r="Z123" i="3"/>
  <c r="Z124" i="3"/>
  <c r="Z125" i="3"/>
  <c r="Z126" i="3"/>
  <c r="Z127" i="3"/>
  <c r="Z128" i="3"/>
  <c r="Z129" i="3"/>
  <c r="Z130" i="3"/>
  <c r="Z131" i="3"/>
  <c r="Z132" i="3"/>
  <c r="Z133" i="3"/>
  <c r="Z134" i="3"/>
  <c r="Z135" i="3"/>
  <c r="Z136" i="3"/>
  <c r="Z137" i="3"/>
  <c r="Z138" i="3"/>
  <c r="Z139" i="3"/>
  <c r="Z140" i="3"/>
  <c r="Z141" i="3"/>
  <c r="Z142" i="3"/>
  <c r="Z143" i="3"/>
  <c r="Z144" i="3"/>
  <c r="Z145" i="3"/>
  <c r="Z146" i="3"/>
  <c r="Z147" i="3"/>
  <c r="Z148" i="3"/>
  <c r="Z149" i="3"/>
  <c r="Z150" i="3"/>
  <c r="Z151" i="3"/>
  <c r="Z152" i="3"/>
  <c r="Z153" i="3"/>
  <c r="Z154" i="3"/>
  <c r="Z155" i="3"/>
  <c r="Z156" i="3"/>
  <c r="Z157" i="3"/>
  <c r="Z158" i="3"/>
  <c r="Z159" i="3"/>
  <c r="Z160" i="3"/>
  <c r="Z161" i="3"/>
  <c r="Z162" i="3"/>
  <c r="Z163" i="3"/>
  <c r="Z164" i="3"/>
  <c r="Z165" i="3"/>
  <c r="Z166" i="3"/>
  <c r="Z167" i="3"/>
  <c r="Z168" i="3"/>
  <c r="Z169" i="3"/>
  <c r="Z170" i="3"/>
  <c r="Z171" i="3"/>
  <c r="Z172" i="3"/>
  <c r="Z173" i="3"/>
  <c r="Z174" i="3"/>
  <c r="Z175" i="3"/>
  <c r="Z176" i="3"/>
  <c r="Z177" i="3"/>
  <c r="Z178" i="3"/>
  <c r="Z179" i="3"/>
  <c r="Z180" i="3"/>
  <c r="Z181" i="3"/>
  <c r="Z182" i="3"/>
  <c r="Z183" i="3"/>
  <c r="Z184" i="3"/>
  <c r="Z185" i="3"/>
  <c r="Z186" i="3"/>
  <c r="Z187" i="3"/>
  <c r="Z188" i="3"/>
  <c r="Z189" i="3"/>
  <c r="Z190" i="3"/>
  <c r="Z191" i="3"/>
  <c r="Z192" i="3"/>
  <c r="Z193" i="3"/>
  <c r="Z194" i="3"/>
  <c r="Z195" i="3"/>
  <c r="Z196" i="3"/>
  <c r="Z197" i="3"/>
  <c r="Z198" i="3"/>
  <c r="Z199" i="3"/>
  <c r="Z200" i="3"/>
  <c r="Z201" i="3"/>
  <c r="Z202" i="3"/>
  <c r="Z203" i="3"/>
  <c r="Z204" i="3"/>
  <c r="Z205" i="3"/>
  <c r="Z206" i="3"/>
  <c r="Z207" i="3"/>
  <c r="Z208" i="3"/>
  <c r="Z209" i="3"/>
  <c r="Z210" i="3"/>
  <c r="Z211" i="3"/>
  <c r="Z212" i="3"/>
  <c r="Z213" i="3"/>
  <c r="Z214" i="3"/>
  <c r="Z215" i="3"/>
  <c r="Z216" i="3"/>
  <c r="Z217" i="3"/>
  <c r="Z218" i="3"/>
  <c r="Z219" i="3"/>
  <c r="Z220" i="3"/>
  <c r="Z221" i="3"/>
  <c r="Z222" i="3"/>
  <c r="Z223" i="3"/>
  <c r="Z224" i="3"/>
  <c r="Z225" i="3"/>
  <c r="Z226" i="3"/>
  <c r="Z227" i="3"/>
  <c r="Z228" i="3"/>
  <c r="Z229" i="3"/>
  <c r="Z230" i="3"/>
  <c r="Z231" i="3"/>
  <c r="Z232" i="3"/>
  <c r="Z233" i="3"/>
  <c r="Z234" i="3"/>
  <c r="Z235" i="3"/>
  <c r="Z236" i="3"/>
  <c r="Z237" i="3"/>
  <c r="Z238" i="3"/>
  <c r="Z239" i="3"/>
  <c r="Z240" i="3"/>
  <c r="Z241" i="3"/>
  <c r="Z242" i="3"/>
  <c r="Z243" i="3"/>
  <c r="Z244" i="3"/>
  <c r="Z245" i="3"/>
  <c r="Z246" i="3"/>
  <c r="Z247" i="3"/>
  <c r="Z248" i="3"/>
  <c r="Z249" i="3"/>
  <c r="Z250" i="3"/>
  <c r="Z251" i="3"/>
  <c r="Z252" i="3"/>
  <c r="Z253" i="3"/>
  <c r="Z254" i="3"/>
  <c r="Z255" i="3"/>
  <c r="Z256" i="3"/>
  <c r="Z257" i="3"/>
  <c r="Z258" i="3"/>
  <c r="Z259" i="3"/>
  <c r="Z260" i="3"/>
  <c r="Z261" i="3"/>
  <c r="Z262" i="3"/>
  <c r="Z263" i="3"/>
  <c r="Z264" i="3"/>
  <c r="Z265" i="3"/>
  <c r="Z266" i="3"/>
  <c r="Z267" i="3"/>
  <c r="Z268" i="3"/>
  <c r="Z269" i="3"/>
  <c r="Z270" i="3"/>
  <c r="Z271" i="3"/>
  <c r="Z272" i="3"/>
  <c r="Z273" i="3"/>
  <c r="Z274" i="3"/>
  <c r="Z275" i="3"/>
  <c r="Z276" i="3"/>
  <c r="Z277" i="3"/>
  <c r="Z278" i="3"/>
  <c r="Z279" i="3"/>
  <c r="Z280" i="3"/>
  <c r="Z281" i="3"/>
  <c r="Z282" i="3"/>
  <c r="Z283" i="3"/>
  <c r="Z284" i="3"/>
  <c r="Z285" i="3"/>
  <c r="Z286" i="3"/>
  <c r="Z287" i="3"/>
  <c r="Z288" i="3"/>
  <c r="Z289" i="3"/>
  <c r="Z290" i="3"/>
  <c r="Z291" i="3"/>
  <c r="Z292" i="3"/>
  <c r="Z293" i="3"/>
  <c r="Z294" i="3"/>
  <c r="Z295" i="3"/>
  <c r="Z296" i="3"/>
  <c r="Z297" i="3"/>
  <c r="Z298" i="3"/>
  <c r="Z299" i="3"/>
  <c r="Z300" i="3"/>
  <c r="Z301" i="3"/>
  <c r="Z302" i="3"/>
  <c r="Z303" i="3"/>
  <c r="Z304" i="3"/>
  <c r="Z305" i="3"/>
  <c r="Z306" i="3"/>
  <c r="Z307" i="3"/>
  <c r="W9" i="3"/>
  <c r="W10" i="3"/>
  <c r="W11" i="3"/>
  <c r="W12" i="3"/>
  <c r="W13" i="3"/>
  <c r="W14" i="3"/>
  <c r="W15" i="3"/>
  <c r="W17" i="3"/>
  <c r="W18" i="3"/>
  <c r="W19" i="3"/>
  <c r="W20" i="3"/>
  <c r="W21" i="3"/>
  <c r="W22" i="3"/>
  <c r="W23" i="3"/>
  <c r="W24" i="3"/>
  <c r="W25" i="3"/>
  <c r="W26" i="3"/>
  <c r="W27" i="3"/>
  <c r="W28" i="3"/>
  <c r="W29" i="3"/>
  <c r="W30" i="3"/>
  <c r="W31" i="3"/>
  <c r="W32" i="3"/>
  <c r="W33" i="3"/>
  <c r="W34" i="3"/>
  <c r="W35" i="3"/>
  <c r="W36" i="3"/>
  <c r="W37" i="3"/>
  <c r="W38" i="3"/>
  <c r="W39" i="3"/>
  <c r="W40" i="3"/>
  <c r="W41" i="3"/>
  <c r="W42" i="3"/>
  <c r="W43" i="3"/>
  <c r="W44" i="3"/>
  <c r="W45" i="3"/>
  <c r="W46" i="3"/>
  <c r="W47" i="3"/>
  <c r="W48" i="3"/>
  <c r="W49" i="3"/>
  <c r="W50" i="3"/>
  <c r="W51" i="3"/>
  <c r="W52" i="3"/>
  <c r="W53" i="3"/>
  <c r="W54" i="3"/>
  <c r="W55" i="3"/>
  <c r="W56" i="3"/>
  <c r="W57" i="3"/>
  <c r="W58" i="3"/>
  <c r="W59" i="3"/>
  <c r="W60" i="3"/>
  <c r="W61" i="3"/>
  <c r="W62" i="3"/>
  <c r="W63" i="3"/>
  <c r="W64" i="3"/>
  <c r="W65" i="3"/>
  <c r="W66" i="3"/>
  <c r="W67" i="3"/>
  <c r="W68" i="3"/>
  <c r="W69" i="3"/>
  <c r="W70" i="3"/>
  <c r="W71" i="3"/>
  <c r="W72" i="3"/>
  <c r="W73" i="3"/>
  <c r="W74" i="3"/>
  <c r="W75" i="3"/>
  <c r="W76" i="3"/>
  <c r="W77" i="3"/>
  <c r="W78" i="3"/>
  <c r="W79" i="3"/>
  <c r="W80" i="3"/>
  <c r="W81" i="3"/>
  <c r="W82" i="3"/>
  <c r="W83" i="3"/>
  <c r="W84" i="3"/>
  <c r="W85" i="3"/>
  <c r="W86" i="3"/>
  <c r="W87" i="3"/>
  <c r="W88" i="3"/>
  <c r="W89" i="3"/>
  <c r="W90" i="3"/>
  <c r="W91" i="3"/>
  <c r="W92" i="3"/>
  <c r="W93" i="3"/>
  <c r="W94" i="3"/>
  <c r="W95" i="3"/>
  <c r="W96" i="3"/>
  <c r="W97" i="3"/>
  <c r="W98" i="3"/>
  <c r="W99" i="3"/>
  <c r="W100" i="3"/>
  <c r="W101" i="3"/>
  <c r="W102" i="3"/>
  <c r="W103" i="3"/>
  <c r="W104" i="3"/>
  <c r="W105" i="3"/>
  <c r="W106" i="3"/>
  <c r="W107" i="3"/>
  <c r="W108" i="3"/>
  <c r="W109" i="3"/>
  <c r="W110" i="3"/>
  <c r="W111" i="3"/>
  <c r="W112" i="3"/>
  <c r="W113" i="3"/>
  <c r="W114" i="3"/>
  <c r="W115" i="3"/>
  <c r="W116" i="3"/>
  <c r="W117" i="3"/>
  <c r="W118" i="3"/>
  <c r="W119" i="3"/>
  <c r="W120" i="3"/>
  <c r="W121" i="3"/>
  <c r="W122" i="3"/>
  <c r="W123" i="3"/>
  <c r="W124" i="3"/>
  <c r="W125" i="3"/>
  <c r="W126" i="3"/>
  <c r="W127" i="3"/>
  <c r="W128" i="3"/>
  <c r="W129" i="3"/>
  <c r="W130" i="3"/>
  <c r="W131" i="3"/>
  <c r="W132" i="3"/>
  <c r="W133" i="3"/>
  <c r="W134" i="3"/>
  <c r="W135" i="3"/>
  <c r="W136" i="3"/>
  <c r="W137" i="3"/>
  <c r="W138" i="3"/>
  <c r="W139" i="3"/>
  <c r="W140" i="3"/>
  <c r="W141" i="3"/>
  <c r="W142" i="3"/>
  <c r="W143" i="3"/>
  <c r="W144" i="3"/>
  <c r="W145" i="3"/>
  <c r="W146" i="3"/>
  <c r="W147" i="3"/>
  <c r="W148" i="3"/>
  <c r="W149" i="3"/>
  <c r="W150" i="3"/>
  <c r="W151" i="3"/>
  <c r="W152" i="3"/>
  <c r="W153" i="3"/>
  <c r="W154" i="3"/>
  <c r="W155" i="3"/>
  <c r="W156" i="3"/>
  <c r="W157" i="3"/>
  <c r="W158" i="3"/>
  <c r="W159" i="3"/>
  <c r="W160" i="3"/>
  <c r="W161" i="3"/>
  <c r="W162" i="3"/>
  <c r="W163" i="3"/>
  <c r="W164" i="3"/>
  <c r="W165" i="3"/>
  <c r="W166" i="3"/>
  <c r="W167" i="3"/>
  <c r="W168" i="3"/>
  <c r="W169" i="3"/>
  <c r="W170" i="3"/>
  <c r="W171" i="3"/>
  <c r="W172" i="3"/>
  <c r="W173" i="3"/>
  <c r="W174" i="3"/>
  <c r="W175" i="3"/>
  <c r="W176" i="3"/>
  <c r="W177" i="3"/>
  <c r="W178" i="3"/>
  <c r="W179" i="3"/>
  <c r="W180" i="3"/>
  <c r="W181" i="3"/>
  <c r="W182" i="3"/>
  <c r="W183" i="3"/>
  <c r="W184" i="3"/>
  <c r="W185" i="3"/>
  <c r="W186" i="3"/>
  <c r="W187" i="3"/>
  <c r="W188" i="3"/>
  <c r="W189" i="3"/>
  <c r="W190" i="3"/>
  <c r="W191" i="3"/>
  <c r="W192" i="3"/>
  <c r="W193" i="3"/>
  <c r="W194" i="3"/>
  <c r="W195" i="3"/>
  <c r="W196" i="3"/>
  <c r="W197" i="3"/>
  <c r="W198" i="3"/>
  <c r="W199" i="3"/>
  <c r="W200" i="3"/>
  <c r="W201" i="3"/>
  <c r="W202" i="3"/>
  <c r="W203" i="3"/>
  <c r="W204" i="3"/>
  <c r="W205" i="3"/>
  <c r="W206" i="3"/>
  <c r="W207" i="3"/>
  <c r="W208" i="3"/>
  <c r="W209" i="3"/>
  <c r="W210" i="3"/>
  <c r="W211" i="3"/>
  <c r="W212" i="3"/>
  <c r="W213" i="3"/>
  <c r="W214" i="3"/>
  <c r="W215" i="3"/>
  <c r="W216" i="3"/>
  <c r="W217" i="3"/>
  <c r="W218" i="3"/>
  <c r="W219" i="3"/>
  <c r="W220" i="3"/>
  <c r="W221" i="3"/>
  <c r="W222" i="3"/>
  <c r="W223" i="3"/>
  <c r="W224" i="3"/>
  <c r="W225" i="3"/>
  <c r="W226" i="3"/>
  <c r="W227" i="3"/>
  <c r="W228" i="3"/>
  <c r="W229" i="3"/>
  <c r="W230" i="3"/>
  <c r="W231" i="3"/>
  <c r="W232" i="3"/>
  <c r="W233" i="3"/>
  <c r="W234" i="3"/>
  <c r="W235" i="3"/>
  <c r="W236" i="3"/>
  <c r="W237" i="3"/>
  <c r="W238" i="3"/>
  <c r="W239" i="3"/>
  <c r="W240" i="3"/>
  <c r="W241" i="3"/>
  <c r="W242" i="3"/>
  <c r="W243" i="3"/>
  <c r="W244" i="3"/>
  <c r="W245" i="3"/>
  <c r="W246" i="3"/>
  <c r="W247" i="3"/>
  <c r="W248" i="3"/>
  <c r="W249" i="3"/>
  <c r="W250" i="3"/>
  <c r="W251" i="3"/>
  <c r="W252" i="3"/>
  <c r="W253" i="3"/>
  <c r="W254" i="3"/>
  <c r="W255" i="3"/>
  <c r="W256" i="3"/>
  <c r="W257" i="3"/>
  <c r="W258" i="3"/>
  <c r="W259" i="3"/>
  <c r="W260" i="3"/>
  <c r="W261" i="3"/>
  <c r="W262" i="3"/>
  <c r="W263" i="3"/>
  <c r="W264" i="3"/>
  <c r="W265" i="3"/>
  <c r="W266" i="3"/>
  <c r="W267" i="3"/>
  <c r="W268" i="3"/>
  <c r="W269" i="3"/>
  <c r="W270" i="3"/>
  <c r="W271" i="3"/>
  <c r="W272" i="3"/>
  <c r="W273" i="3"/>
  <c r="W274" i="3"/>
  <c r="W275" i="3"/>
  <c r="W276" i="3"/>
  <c r="W277" i="3"/>
  <c r="W278" i="3"/>
  <c r="W279" i="3"/>
  <c r="W280" i="3"/>
  <c r="W281" i="3"/>
  <c r="W282" i="3"/>
  <c r="W283" i="3"/>
  <c r="W284" i="3"/>
  <c r="W285" i="3"/>
  <c r="W286" i="3"/>
  <c r="W287" i="3"/>
  <c r="W288" i="3"/>
  <c r="W289" i="3"/>
  <c r="W290" i="3"/>
  <c r="W291" i="3"/>
  <c r="W292" i="3"/>
  <c r="W293" i="3"/>
  <c r="W294" i="3"/>
  <c r="W295" i="3"/>
  <c r="W296" i="3"/>
  <c r="W297" i="3"/>
  <c r="W298" i="3"/>
  <c r="W299" i="3"/>
  <c r="W300" i="3"/>
  <c r="W301" i="3"/>
  <c r="W302" i="3"/>
  <c r="W303" i="3"/>
  <c r="W304" i="3"/>
  <c r="W305" i="3"/>
  <c r="W306" i="3"/>
  <c r="W307" i="3"/>
  <c r="W8" i="3"/>
  <c r="F47" i="8"/>
  <c r="F45" i="8"/>
  <c r="F43" i="8"/>
  <c r="F41" i="8"/>
  <c r="F38" i="8"/>
  <c r="F36" i="8"/>
  <c r="F34" i="8"/>
  <c r="F32" i="8"/>
  <c r="J26" i="8"/>
  <c r="H26" i="8"/>
  <c r="E26" i="8"/>
  <c r="B19" i="8"/>
  <c r="F12" i="8"/>
  <c r="I12" i="8"/>
  <c r="H12" i="8"/>
  <c r="E12" i="8"/>
  <c r="B2" i="8"/>
  <c r="U9" i="3"/>
  <c r="U10" i="3"/>
  <c r="U11" i="3"/>
  <c r="U12" i="3"/>
  <c r="U13" i="3"/>
  <c r="U14" i="3"/>
  <c r="U15" i="3"/>
  <c r="U17" i="3"/>
  <c r="Z17" i="3" s="1"/>
  <c r="U18" i="3"/>
  <c r="U19" i="3"/>
  <c r="U20" i="3"/>
  <c r="U21" i="3"/>
  <c r="U22" i="3"/>
  <c r="U23" i="3"/>
  <c r="U24" i="3"/>
  <c r="U25" i="3"/>
  <c r="U26" i="3"/>
  <c r="U27" i="3"/>
  <c r="U28" i="3"/>
  <c r="U29" i="3"/>
  <c r="U30" i="3"/>
  <c r="U31" i="3"/>
  <c r="U32" i="3"/>
  <c r="U33" i="3"/>
  <c r="U34" i="3"/>
  <c r="U35" i="3"/>
  <c r="U36" i="3"/>
  <c r="U37" i="3"/>
  <c r="U38" i="3"/>
  <c r="U39" i="3"/>
  <c r="U40" i="3"/>
  <c r="U41" i="3"/>
  <c r="U42" i="3"/>
  <c r="U43" i="3"/>
  <c r="U44" i="3"/>
  <c r="U45" i="3"/>
  <c r="U46" i="3"/>
  <c r="U47" i="3"/>
  <c r="U48" i="3"/>
  <c r="U49" i="3"/>
  <c r="U50" i="3"/>
  <c r="U51" i="3"/>
  <c r="U52" i="3"/>
  <c r="U53" i="3"/>
  <c r="U54" i="3"/>
  <c r="U55" i="3"/>
  <c r="U56" i="3"/>
  <c r="U57" i="3"/>
  <c r="U58" i="3"/>
  <c r="U59" i="3"/>
  <c r="U60" i="3"/>
  <c r="U61" i="3"/>
  <c r="U62" i="3"/>
  <c r="U63" i="3"/>
  <c r="U64" i="3"/>
  <c r="U65" i="3"/>
  <c r="U66" i="3"/>
  <c r="U67" i="3"/>
  <c r="U68" i="3"/>
  <c r="U69" i="3"/>
  <c r="U70" i="3"/>
  <c r="U71" i="3"/>
  <c r="U72" i="3"/>
  <c r="U73" i="3"/>
  <c r="U74" i="3"/>
  <c r="U75" i="3"/>
  <c r="U76" i="3"/>
  <c r="U77" i="3"/>
  <c r="U78" i="3"/>
  <c r="U79" i="3"/>
  <c r="U80" i="3"/>
  <c r="U81" i="3"/>
  <c r="U82" i="3"/>
  <c r="U83" i="3"/>
  <c r="U84" i="3"/>
  <c r="U85" i="3"/>
  <c r="U86" i="3"/>
  <c r="U87" i="3"/>
  <c r="U88" i="3"/>
  <c r="U89" i="3"/>
  <c r="U90" i="3"/>
  <c r="U91" i="3"/>
  <c r="U92" i="3"/>
  <c r="U93" i="3"/>
  <c r="U94" i="3"/>
  <c r="U95" i="3"/>
  <c r="U96" i="3"/>
  <c r="U97" i="3"/>
  <c r="U98" i="3"/>
  <c r="U99" i="3"/>
  <c r="U100" i="3"/>
  <c r="U101" i="3"/>
  <c r="U102" i="3"/>
  <c r="U103" i="3"/>
  <c r="U104" i="3"/>
  <c r="U105" i="3"/>
  <c r="U106" i="3"/>
  <c r="U107" i="3"/>
  <c r="U108" i="3"/>
  <c r="U109" i="3"/>
  <c r="U110" i="3"/>
  <c r="U111" i="3"/>
  <c r="U112" i="3"/>
  <c r="U113" i="3"/>
  <c r="U114" i="3"/>
  <c r="U115" i="3"/>
  <c r="U116" i="3"/>
  <c r="U117" i="3"/>
  <c r="U118" i="3"/>
  <c r="U119" i="3"/>
  <c r="U120" i="3"/>
  <c r="U121" i="3"/>
  <c r="U122" i="3"/>
  <c r="U123" i="3"/>
  <c r="U124" i="3"/>
  <c r="U125" i="3"/>
  <c r="U126" i="3"/>
  <c r="U127" i="3"/>
  <c r="U128" i="3"/>
  <c r="U129" i="3"/>
  <c r="U130" i="3"/>
  <c r="U131" i="3"/>
  <c r="U132" i="3"/>
  <c r="U133" i="3"/>
  <c r="U134" i="3"/>
  <c r="U135" i="3"/>
  <c r="U136" i="3"/>
  <c r="U137" i="3"/>
  <c r="U138" i="3"/>
  <c r="U139" i="3"/>
  <c r="U140" i="3"/>
  <c r="U141" i="3"/>
  <c r="U142" i="3"/>
  <c r="U143" i="3"/>
  <c r="U144" i="3"/>
  <c r="U145" i="3"/>
  <c r="U146" i="3"/>
  <c r="U147" i="3"/>
  <c r="U148" i="3"/>
  <c r="U149" i="3"/>
  <c r="U150" i="3"/>
  <c r="U151" i="3"/>
  <c r="U152" i="3"/>
  <c r="U153" i="3"/>
  <c r="U154" i="3"/>
  <c r="U155" i="3"/>
  <c r="U156" i="3"/>
  <c r="U157" i="3"/>
  <c r="U158" i="3"/>
  <c r="U159" i="3"/>
  <c r="U160" i="3"/>
  <c r="U161" i="3"/>
  <c r="U162" i="3"/>
  <c r="U163" i="3"/>
  <c r="U164" i="3"/>
  <c r="U165" i="3"/>
  <c r="U166" i="3"/>
  <c r="U167" i="3"/>
  <c r="U168" i="3"/>
  <c r="U169" i="3"/>
  <c r="U170" i="3"/>
  <c r="U171" i="3"/>
  <c r="U172" i="3"/>
  <c r="U173" i="3"/>
  <c r="U174" i="3"/>
  <c r="U175" i="3"/>
  <c r="U176" i="3"/>
  <c r="U177" i="3"/>
  <c r="U178" i="3"/>
  <c r="U179" i="3"/>
  <c r="U180" i="3"/>
  <c r="U181" i="3"/>
  <c r="U182" i="3"/>
  <c r="U183" i="3"/>
  <c r="U184" i="3"/>
  <c r="U185" i="3"/>
  <c r="U186" i="3"/>
  <c r="U187" i="3"/>
  <c r="U188" i="3"/>
  <c r="U189" i="3"/>
  <c r="U190" i="3"/>
  <c r="U191" i="3"/>
  <c r="U192" i="3"/>
  <c r="U193" i="3"/>
  <c r="U194" i="3"/>
  <c r="U195" i="3"/>
  <c r="U196" i="3"/>
  <c r="U197" i="3"/>
  <c r="U198" i="3"/>
  <c r="U199" i="3"/>
  <c r="U200" i="3"/>
  <c r="U201" i="3"/>
  <c r="U202" i="3"/>
  <c r="U203" i="3"/>
  <c r="U204" i="3"/>
  <c r="U205" i="3"/>
  <c r="U206" i="3"/>
  <c r="U207" i="3"/>
  <c r="U208" i="3"/>
  <c r="U209" i="3"/>
  <c r="U210" i="3"/>
  <c r="U211" i="3"/>
  <c r="U212" i="3"/>
  <c r="U213" i="3"/>
  <c r="U214" i="3"/>
  <c r="U215" i="3"/>
  <c r="U216" i="3"/>
  <c r="U217" i="3"/>
  <c r="U218" i="3"/>
  <c r="U219" i="3"/>
  <c r="U220" i="3"/>
  <c r="U221" i="3"/>
  <c r="U222" i="3"/>
  <c r="U223" i="3"/>
  <c r="U224" i="3"/>
  <c r="U225" i="3"/>
  <c r="U226" i="3"/>
  <c r="U227" i="3"/>
  <c r="U228" i="3"/>
  <c r="U229" i="3"/>
  <c r="U230" i="3"/>
  <c r="U231" i="3"/>
  <c r="U232" i="3"/>
  <c r="U233" i="3"/>
  <c r="U234" i="3"/>
  <c r="U235" i="3"/>
  <c r="U236" i="3"/>
  <c r="U237" i="3"/>
  <c r="U238" i="3"/>
  <c r="U239" i="3"/>
  <c r="U240" i="3"/>
  <c r="U241" i="3"/>
  <c r="U242" i="3"/>
  <c r="U243" i="3"/>
  <c r="U244" i="3"/>
  <c r="U245" i="3"/>
  <c r="U246" i="3"/>
  <c r="U247" i="3"/>
  <c r="U248" i="3"/>
  <c r="U249" i="3"/>
  <c r="U250" i="3"/>
  <c r="U251" i="3"/>
  <c r="U252" i="3"/>
  <c r="U253" i="3"/>
  <c r="U254" i="3"/>
  <c r="U255" i="3"/>
  <c r="U256" i="3"/>
  <c r="U257" i="3"/>
  <c r="U258" i="3"/>
  <c r="U259" i="3"/>
  <c r="U260" i="3"/>
  <c r="U261" i="3"/>
  <c r="U262" i="3"/>
  <c r="U263" i="3"/>
  <c r="U264" i="3"/>
  <c r="U265" i="3"/>
  <c r="U266" i="3"/>
  <c r="U267" i="3"/>
  <c r="U268" i="3"/>
  <c r="U269" i="3"/>
  <c r="U270" i="3"/>
  <c r="U271" i="3"/>
  <c r="U272" i="3"/>
  <c r="U273" i="3"/>
  <c r="U274" i="3"/>
  <c r="U275" i="3"/>
  <c r="U276" i="3"/>
  <c r="U277" i="3"/>
  <c r="U278" i="3"/>
  <c r="U279" i="3"/>
  <c r="U280" i="3"/>
  <c r="U281" i="3"/>
  <c r="U282" i="3"/>
  <c r="U283" i="3"/>
  <c r="U284" i="3"/>
  <c r="U285" i="3"/>
  <c r="U286" i="3"/>
  <c r="U287" i="3"/>
  <c r="U288" i="3"/>
  <c r="U289" i="3"/>
  <c r="U290" i="3"/>
  <c r="U291" i="3"/>
  <c r="U292" i="3"/>
  <c r="U293" i="3"/>
  <c r="U294" i="3"/>
  <c r="U295" i="3"/>
  <c r="U296" i="3"/>
  <c r="U297" i="3"/>
  <c r="U298" i="3"/>
  <c r="U299" i="3"/>
  <c r="U300" i="3"/>
  <c r="U301" i="3"/>
  <c r="U302" i="3"/>
  <c r="U303" i="3"/>
  <c r="U304" i="3"/>
  <c r="U305" i="3"/>
  <c r="U306" i="3"/>
  <c r="U307" i="3"/>
  <c r="U8" i="3"/>
  <c r="AD17" i="3" l="1"/>
  <c r="B17" i="3" s="1" a="1"/>
  <c r="B17" i="3" s="1"/>
  <c r="AD13" i="3"/>
  <c r="B13" i="3" s="1" a="1"/>
  <c r="B13" i="3" s="1"/>
  <c r="AD14" i="3"/>
  <c r="B14" i="3" s="1" a="1"/>
  <c r="B14" i="3" s="1"/>
  <c r="AD15" i="3"/>
  <c r="B15" i="3" s="1" a="1"/>
  <c r="B15" i="3" s="1"/>
  <c r="AD9" i="3"/>
  <c r="B9" i="3" s="1" a="1"/>
  <c r="B9" i="3" s="1"/>
  <c r="AD11" i="3"/>
  <c r="B11" i="3" s="1" a="1"/>
  <c r="B11" i="3" s="1"/>
  <c r="AD16" i="3"/>
  <c r="B16" i="3" s="1" a="1"/>
  <c r="B16" i="3" s="1"/>
  <c r="S16" i="3" s="1"/>
  <c r="AD8" i="3"/>
  <c r="B8" i="3" s="1" a="1"/>
  <c r="B8" i="3" s="1"/>
  <c r="S8" i="3" s="1"/>
  <c r="AD10" i="3"/>
  <c r="B10" i="3" s="1" a="1"/>
  <c r="B10" i="3" s="1"/>
  <c r="AD12" i="3"/>
  <c r="B12" i="3" s="1" a="1"/>
  <c r="B12" i="3" s="1"/>
  <c r="V13" i="4"/>
  <c r="V12" i="4"/>
  <c r="U8" i="4"/>
  <c r="U9" i="4"/>
  <c r="V10" i="4"/>
  <c r="V11" i="4"/>
  <c r="B12" i="8"/>
  <c r="B26" i="8"/>
  <c r="C12" i="8"/>
  <c r="Z8" i="3"/>
  <c r="E8" i="4" l="1"/>
  <c r="E9" i="4"/>
  <c r="E10" i="4"/>
  <c r="E11" i="4"/>
  <c r="E12" i="4"/>
  <c r="E13" i="4"/>
  <c r="E14" i="4"/>
  <c r="E15" i="4"/>
  <c r="E16" i="4"/>
  <c r="E17" i="4"/>
  <c r="E18" i="4"/>
  <c r="E19" i="4"/>
  <c r="E20" i="4"/>
  <c r="E21" i="4"/>
  <c r="E22" i="4"/>
  <c r="E23" i="4"/>
  <c r="E24" i="4"/>
  <c r="E25" i="4"/>
  <c r="E26" i="4"/>
  <c r="E27" i="4"/>
  <c r="E28" i="4"/>
  <c r="E29" i="4"/>
  <c r="E30" i="4"/>
  <c r="E31" i="4"/>
  <c r="E32" i="4"/>
  <c r="E33" i="4"/>
  <c r="E34" i="4"/>
  <c r="E35" i="4"/>
  <c r="E36" i="4"/>
  <c r="E37" i="4"/>
  <c r="E38" i="4"/>
  <c r="E39" i="4"/>
  <c r="E40" i="4"/>
  <c r="E41" i="4"/>
  <c r="E42" i="4"/>
  <c r="E43" i="4"/>
  <c r="E44" i="4"/>
  <c r="E45" i="4"/>
  <c r="E46" i="4"/>
  <c r="E47" i="4"/>
  <c r="E48" i="4"/>
  <c r="E49" i="4"/>
  <c r="E50" i="4"/>
  <c r="E51" i="4"/>
  <c r="E52" i="4"/>
  <c r="E53" i="4"/>
  <c r="E54" i="4"/>
  <c r="E55" i="4"/>
  <c r="E56" i="4"/>
  <c r="E57" i="4"/>
  <c r="D9" i="4"/>
  <c r="D10" i="4"/>
  <c r="D11" i="4"/>
  <c r="D12" i="4"/>
  <c r="D13" i="4"/>
  <c r="D14" i="4"/>
  <c r="D15" i="4"/>
  <c r="D16" i="4"/>
  <c r="D17" i="4"/>
  <c r="D18" i="4"/>
  <c r="D19" i="4"/>
  <c r="D20" i="4"/>
  <c r="D21" i="4"/>
  <c r="D22" i="4"/>
  <c r="D23" i="4"/>
  <c r="D24" i="4"/>
  <c r="D25" i="4"/>
  <c r="D26" i="4"/>
  <c r="D27" i="4"/>
  <c r="D28" i="4"/>
  <c r="D29" i="4"/>
  <c r="D30" i="4"/>
  <c r="D31" i="4"/>
  <c r="D32" i="4"/>
  <c r="D33" i="4"/>
  <c r="D34" i="4"/>
  <c r="D35" i="4"/>
  <c r="D36" i="4"/>
  <c r="D37" i="4"/>
  <c r="D38" i="4"/>
  <c r="D39" i="4"/>
  <c r="D40" i="4"/>
  <c r="D41" i="4"/>
  <c r="D42" i="4"/>
  <c r="D43" i="4"/>
  <c r="D44" i="4"/>
  <c r="D45" i="4"/>
  <c r="D46" i="4"/>
  <c r="D47" i="4"/>
  <c r="D48" i="4"/>
  <c r="D49" i="4"/>
  <c r="D50" i="4"/>
  <c r="D51" i="4"/>
  <c r="D52" i="4"/>
  <c r="D53" i="4"/>
  <c r="D54" i="4"/>
  <c r="D55" i="4"/>
  <c r="D56" i="4"/>
  <c r="D57" i="4"/>
  <c r="S17" i="3"/>
  <c r="S18" i="3"/>
  <c r="S19" i="3"/>
  <c r="S20" i="3"/>
  <c r="S21" i="3"/>
  <c r="S22" i="3"/>
  <c r="S23" i="3"/>
  <c r="S24" i="3"/>
  <c r="S25" i="3"/>
  <c r="S26" i="3"/>
  <c r="S27" i="3"/>
  <c r="S28" i="3"/>
  <c r="S29" i="3"/>
  <c r="S30" i="3"/>
  <c r="S31" i="3"/>
  <c r="S32" i="3"/>
  <c r="S33" i="3"/>
  <c r="S34" i="3"/>
  <c r="S35" i="3"/>
  <c r="S36" i="3"/>
  <c r="S37" i="3"/>
  <c r="S38" i="3"/>
  <c r="S39" i="3"/>
  <c r="S40" i="3"/>
  <c r="S41" i="3"/>
  <c r="S42" i="3"/>
  <c r="S43" i="3"/>
  <c r="S44" i="3"/>
  <c r="S45" i="3"/>
  <c r="S46" i="3"/>
  <c r="S47" i="3"/>
  <c r="S48" i="3"/>
  <c r="S49" i="3"/>
  <c r="S50" i="3"/>
  <c r="S51" i="3"/>
  <c r="S52" i="3"/>
  <c r="S53" i="3"/>
  <c r="S54" i="3"/>
  <c r="S55" i="3"/>
  <c r="S56" i="3"/>
  <c r="S57" i="3"/>
  <c r="S58" i="3"/>
  <c r="S59" i="3"/>
  <c r="S60" i="3"/>
  <c r="S61" i="3"/>
  <c r="S62" i="3"/>
  <c r="S63" i="3"/>
  <c r="S64" i="3"/>
  <c r="S65" i="3"/>
  <c r="S66" i="3"/>
  <c r="S67" i="3"/>
  <c r="S68" i="3"/>
  <c r="S69" i="3"/>
  <c r="S70" i="3"/>
  <c r="S71" i="3"/>
  <c r="S72" i="3"/>
  <c r="S73" i="3"/>
  <c r="S74" i="3"/>
  <c r="S75" i="3"/>
  <c r="S76" i="3"/>
  <c r="S77" i="3"/>
  <c r="S78" i="3"/>
  <c r="S79" i="3"/>
  <c r="S80" i="3"/>
  <c r="S81" i="3"/>
  <c r="S82" i="3"/>
  <c r="S83" i="3"/>
  <c r="S84" i="3"/>
  <c r="S85" i="3"/>
  <c r="S86" i="3"/>
  <c r="S87" i="3"/>
  <c r="S88" i="3"/>
  <c r="S89" i="3"/>
  <c r="S90" i="3"/>
  <c r="S91" i="3"/>
  <c r="S92" i="3"/>
  <c r="S93" i="3"/>
  <c r="S94" i="3"/>
  <c r="S95" i="3"/>
  <c r="S96" i="3"/>
  <c r="S97" i="3"/>
  <c r="S98" i="3"/>
  <c r="S99" i="3"/>
  <c r="S100" i="3"/>
  <c r="S101" i="3"/>
  <c r="S102" i="3"/>
  <c r="S103" i="3"/>
  <c r="S104" i="3"/>
  <c r="S105" i="3"/>
  <c r="S106" i="3"/>
  <c r="S107" i="3"/>
  <c r="S108" i="3"/>
  <c r="S109" i="3"/>
  <c r="S110" i="3"/>
  <c r="S111" i="3"/>
  <c r="S112" i="3"/>
  <c r="S113" i="3"/>
  <c r="S114" i="3"/>
  <c r="S115" i="3"/>
  <c r="S116" i="3"/>
  <c r="S117" i="3"/>
  <c r="S118" i="3"/>
  <c r="S119" i="3"/>
  <c r="S120" i="3"/>
  <c r="S121" i="3"/>
  <c r="S122" i="3"/>
  <c r="S123" i="3"/>
  <c r="S124" i="3"/>
  <c r="S125" i="3"/>
  <c r="S126" i="3"/>
  <c r="S127" i="3"/>
  <c r="S128" i="3"/>
  <c r="S129" i="3"/>
  <c r="S130" i="3"/>
  <c r="S131" i="3"/>
  <c r="S132" i="3"/>
  <c r="S133" i="3"/>
  <c r="S134" i="3"/>
  <c r="S135" i="3"/>
  <c r="S136" i="3"/>
  <c r="S137" i="3"/>
  <c r="S138" i="3"/>
  <c r="S139" i="3"/>
  <c r="S140" i="3"/>
  <c r="S141" i="3"/>
  <c r="S142" i="3"/>
  <c r="S143" i="3"/>
  <c r="S144" i="3"/>
  <c r="S145" i="3"/>
  <c r="S146" i="3"/>
  <c r="S147" i="3"/>
  <c r="S148" i="3"/>
  <c r="S149" i="3"/>
  <c r="S150" i="3"/>
  <c r="S151" i="3"/>
  <c r="S152" i="3"/>
  <c r="S153" i="3"/>
  <c r="S154" i="3"/>
  <c r="S155" i="3"/>
  <c r="S156" i="3"/>
  <c r="S157" i="3"/>
  <c r="S158" i="3"/>
  <c r="S159" i="3"/>
  <c r="S160" i="3"/>
  <c r="S161" i="3"/>
  <c r="S162" i="3"/>
  <c r="S163" i="3"/>
  <c r="S164" i="3"/>
  <c r="S165" i="3"/>
  <c r="S166" i="3"/>
  <c r="S167" i="3"/>
  <c r="S168" i="3"/>
  <c r="S169" i="3"/>
  <c r="S170" i="3"/>
  <c r="S171" i="3"/>
  <c r="S172" i="3"/>
  <c r="S173" i="3"/>
  <c r="S174" i="3"/>
  <c r="S175" i="3"/>
  <c r="S176" i="3"/>
  <c r="S177" i="3"/>
  <c r="S178" i="3"/>
  <c r="S179" i="3"/>
  <c r="S180" i="3"/>
  <c r="S181" i="3"/>
  <c r="S182" i="3"/>
  <c r="S183" i="3"/>
  <c r="S184" i="3"/>
  <c r="S185" i="3"/>
  <c r="S186" i="3"/>
  <c r="S187" i="3"/>
  <c r="S188" i="3"/>
  <c r="S189" i="3"/>
  <c r="S190" i="3"/>
  <c r="S191" i="3"/>
  <c r="S192" i="3"/>
  <c r="S193" i="3"/>
  <c r="S194" i="3"/>
  <c r="S195" i="3"/>
  <c r="S196" i="3"/>
  <c r="S197" i="3"/>
  <c r="S198" i="3"/>
  <c r="S199" i="3"/>
  <c r="S200" i="3"/>
  <c r="S201" i="3"/>
  <c r="S202" i="3"/>
  <c r="S203" i="3"/>
  <c r="S204" i="3"/>
  <c r="S205" i="3"/>
  <c r="S206" i="3"/>
  <c r="S207" i="3"/>
  <c r="S208" i="3"/>
  <c r="S209" i="3"/>
  <c r="S210" i="3"/>
  <c r="S211" i="3"/>
  <c r="S212" i="3"/>
  <c r="S213" i="3"/>
  <c r="S214" i="3"/>
  <c r="S215" i="3"/>
  <c r="S216" i="3"/>
  <c r="S217" i="3"/>
  <c r="S218" i="3"/>
  <c r="S219" i="3"/>
  <c r="S220" i="3"/>
  <c r="S221" i="3"/>
  <c r="S222" i="3"/>
  <c r="S223" i="3"/>
  <c r="S224" i="3"/>
  <c r="S225" i="3"/>
  <c r="S226" i="3"/>
  <c r="S227" i="3"/>
  <c r="S228" i="3"/>
  <c r="S229" i="3"/>
  <c r="S230" i="3"/>
  <c r="S231" i="3"/>
  <c r="S232" i="3"/>
  <c r="S233" i="3"/>
  <c r="S234" i="3"/>
  <c r="S235" i="3"/>
  <c r="S236" i="3"/>
  <c r="S237" i="3"/>
  <c r="S238" i="3"/>
  <c r="S239" i="3"/>
  <c r="S240" i="3"/>
  <c r="S241" i="3"/>
  <c r="S242" i="3"/>
  <c r="S243" i="3"/>
  <c r="S244" i="3"/>
  <c r="S245" i="3"/>
  <c r="S246" i="3"/>
  <c r="S247" i="3"/>
  <c r="S248" i="3"/>
  <c r="S249" i="3"/>
  <c r="S250" i="3"/>
  <c r="S251" i="3"/>
  <c r="S252" i="3"/>
  <c r="S253" i="3"/>
  <c r="S254" i="3"/>
  <c r="S255" i="3"/>
  <c r="S256" i="3"/>
  <c r="S257" i="3"/>
  <c r="S258" i="3"/>
  <c r="S259" i="3"/>
  <c r="S260" i="3"/>
  <c r="S261" i="3"/>
  <c r="S262" i="3"/>
  <c r="S263" i="3"/>
  <c r="S264" i="3"/>
  <c r="S265" i="3"/>
  <c r="S266" i="3"/>
  <c r="S267" i="3"/>
  <c r="S268" i="3"/>
  <c r="S269" i="3"/>
  <c r="S270" i="3"/>
  <c r="S271" i="3"/>
  <c r="S272" i="3"/>
  <c r="S273" i="3"/>
  <c r="S274" i="3"/>
  <c r="S275" i="3"/>
  <c r="S276" i="3"/>
  <c r="S277" i="3"/>
  <c r="S278" i="3"/>
  <c r="S279" i="3"/>
  <c r="S280" i="3"/>
  <c r="S281" i="3"/>
  <c r="S282" i="3"/>
  <c r="S283" i="3"/>
  <c r="S284" i="3"/>
  <c r="S285" i="3"/>
  <c r="S286" i="3"/>
  <c r="S287" i="3"/>
  <c r="S288" i="3"/>
  <c r="S289" i="3"/>
  <c r="S290" i="3"/>
  <c r="S291" i="3"/>
  <c r="S292" i="3"/>
  <c r="S293" i="3"/>
  <c r="S294" i="3"/>
  <c r="S295" i="3"/>
  <c r="S296" i="3"/>
  <c r="S297" i="3"/>
  <c r="S298" i="3"/>
  <c r="S299" i="3"/>
  <c r="S300" i="3"/>
  <c r="S301" i="3"/>
  <c r="S302" i="3"/>
  <c r="S303" i="3"/>
  <c r="S304" i="3"/>
  <c r="S305" i="3"/>
  <c r="S306" i="3"/>
  <c r="S307" i="3"/>
  <c r="N11" i="2"/>
  <c r="N12" i="2"/>
  <c r="N13" i="2"/>
  <c r="N14" i="2"/>
  <c r="N15" i="2"/>
  <c r="N16" i="2"/>
  <c r="N17" i="2"/>
  <c r="N18" i="2"/>
  <c r="N19" i="2"/>
  <c r="N20" i="2"/>
  <c r="N21" i="2"/>
  <c r="N22" i="2"/>
  <c r="N23" i="2"/>
  <c r="N24" i="2"/>
  <c r="N25" i="2"/>
  <c r="N26" i="2"/>
  <c r="N27" i="2"/>
  <c r="N28" i="2"/>
  <c r="N29" i="2"/>
  <c r="N30" i="2"/>
  <c r="N31" i="2"/>
  <c r="N32" i="2"/>
  <c r="N33" i="2"/>
  <c r="N34" i="2"/>
  <c r="N35" i="2"/>
  <c r="N36" i="2"/>
  <c r="N37" i="2"/>
  <c r="N38" i="2"/>
  <c r="N39" i="2"/>
  <c r="N40" i="2"/>
  <c r="N41" i="2"/>
  <c r="N42" i="2"/>
  <c r="N43" i="2"/>
  <c r="N44" i="2"/>
  <c r="N45" i="2"/>
  <c r="N46" i="2"/>
  <c r="N47" i="2"/>
  <c r="N48" i="2"/>
  <c r="N49" i="2"/>
  <c r="N50" i="2"/>
  <c r="N51" i="2"/>
  <c r="N52" i="2"/>
  <c r="N53" i="2"/>
  <c r="N54" i="2"/>
  <c r="N55" i="2"/>
  <c r="N56" i="2"/>
  <c r="N57" i="2"/>
  <c r="N58" i="2"/>
  <c r="N59" i="2"/>
  <c r="N10" i="2"/>
  <c r="F6" i="1"/>
  <c r="D6" i="1"/>
  <c r="D5" i="1"/>
  <c r="L3" i="8" s="1"/>
  <c r="S9" i="3" l="1"/>
  <c r="S10" i="3"/>
  <c r="S11" i="3"/>
  <c r="S13" i="3" l="1"/>
  <c r="S14" i="3"/>
  <c r="S15" i="3"/>
  <c r="S12" i="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<sst xmlns="http://schemas.openxmlformats.org/spreadsheetml/2006/main" count="278" uniqueCount="213">
  <si>
    <t>団体情報入力シート</t>
    <rPh sb="0" eb="2">
      <t>ダンタイ</t>
    </rPh>
    <rPh sb="2" eb="4">
      <t>ジョウホウ</t>
    </rPh>
    <rPh sb="4" eb="6">
      <t>ニュウリョク</t>
    </rPh>
    <phoneticPr fontId="1"/>
  </si>
  <si>
    <t>競技会名</t>
    <rPh sb="0" eb="3">
      <t>キョウギカイ</t>
    </rPh>
    <rPh sb="3" eb="4">
      <t>メイ</t>
    </rPh>
    <phoneticPr fontId="1"/>
  </si>
  <si>
    <t>大会会期</t>
    <rPh sb="0" eb="2">
      <t>タイカイ</t>
    </rPh>
    <rPh sb="2" eb="4">
      <t>カイキ</t>
    </rPh>
    <phoneticPr fontId="1"/>
  </si>
  <si>
    <t>正式名称カナ</t>
    <rPh sb="0" eb="2">
      <t>セイシキ</t>
    </rPh>
    <rPh sb="2" eb="4">
      <t>メイショウ</t>
    </rPh>
    <phoneticPr fontId="1"/>
  </si>
  <si>
    <t>責任者電話番号</t>
    <rPh sb="0" eb="3">
      <t>セキニンシャ</t>
    </rPh>
    <rPh sb="3" eb="5">
      <t>デンワ</t>
    </rPh>
    <rPh sb="5" eb="7">
      <t>バンゴウ</t>
    </rPh>
    <phoneticPr fontId="1"/>
  </si>
  <si>
    <t>責任者メールアドレス</t>
    <rPh sb="0" eb="3">
      <t>セキニンシャ</t>
    </rPh>
    <phoneticPr fontId="1"/>
  </si>
  <si>
    <t>選手情報入力シート</t>
    <rPh sb="0" eb="2">
      <t>センシュ</t>
    </rPh>
    <rPh sb="2" eb="4">
      <t>ジョウホウ</t>
    </rPh>
    <rPh sb="4" eb="6">
      <t>ニュウリョク</t>
    </rPh>
    <phoneticPr fontId="1"/>
  </si>
  <si>
    <t>性別</t>
    <rPh sb="0" eb="2">
      <t>セイベツ</t>
    </rPh>
    <phoneticPr fontId="1"/>
  </si>
  <si>
    <t>氏名</t>
    <rPh sb="0" eb="2">
      <t>シメイ</t>
    </rPh>
    <phoneticPr fontId="1"/>
  </si>
  <si>
    <t>姓</t>
    <rPh sb="0" eb="1">
      <t>セイ</t>
    </rPh>
    <phoneticPr fontId="1"/>
  </si>
  <si>
    <t>名</t>
    <rPh sb="0" eb="1">
      <t>メイ</t>
    </rPh>
    <phoneticPr fontId="1"/>
  </si>
  <si>
    <t>氏名カナ</t>
    <rPh sb="0" eb="2">
      <t>シメイ</t>
    </rPh>
    <phoneticPr fontId="1"/>
  </si>
  <si>
    <t>月</t>
    <rPh sb="0" eb="1">
      <t>ツキ</t>
    </rPh>
    <phoneticPr fontId="1"/>
  </si>
  <si>
    <t>日</t>
    <rPh sb="0" eb="1">
      <t>ヒ</t>
    </rPh>
    <phoneticPr fontId="1"/>
  </si>
  <si>
    <t>学種</t>
    <rPh sb="0" eb="1">
      <t>ガク</t>
    </rPh>
    <rPh sb="1" eb="2">
      <t>シュ</t>
    </rPh>
    <phoneticPr fontId="1"/>
  </si>
  <si>
    <t>学年</t>
    <rPh sb="0" eb="2">
      <t>ガクネン</t>
    </rPh>
    <phoneticPr fontId="1"/>
  </si>
  <si>
    <t>所属名</t>
    <rPh sb="0" eb="2">
      <t>ショゾク</t>
    </rPh>
    <rPh sb="2" eb="3">
      <t>メイ</t>
    </rPh>
    <phoneticPr fontId="1"/>
  </si>
  <si>
    <t>所属カナ</t>
    <rPh sb="0" eb="2">
      <t>ショゾク</t>
    </rPh>
    <phoneticPr fontId="1"/>
  </si>
  <si>
    <t>No.</t>
    <phoneticPr fontId="1"/>
  </si>
  <si>
    <t>個人種目エントリー入力</t>
    <rPh sb="0" eb="2">
      <t>コジン</t>
    </rPh>
    <rPh sb="2" eb="4">
      <t>シュモク</t>
    </rPh>
    <rPh sb="9" eb="11">
      <t>ニュウリョク</t>
    </rPh>
    <phoneticPr fontId="1"/>
  </si>
  <si>
    <t>種目</t>
    <rPh sb="0" eb="2">
      <t>シュモク</t>
    </rPh>
    <phoneticPr fontId="1"/>
  </si>
  <si>
    <t>距離</t>
    <rPh sb="0" eb="2">
      <t>キョリ</t>
    </rPh>
    <phoneticPr fontId="1"/>
  </si>
  <si>
    <t>エントリータイム</t>
    <phoneticPr fontId="1"/>
  </si>
  <si>
    <t>分</t>
    <rPh sb="0" eb="1">
      <t>フン</t>
    </rPh>
    <phoneticPr fontId="1"/>
  </si>
  <si>
    <t>秒</t>
    <rPh sb="0" eb="1">
      <t>ビョウ</t>
    </rPh>
    <phoneticPr fontId="1"/>
  </si>
  <si>
    <t>クラス</t>
    <phoneticPr fontId="1"/>
  </si>
  <si>
    <t>団体番号</t>
    <rPh sb="0" eb="2">
      <t>ダンタイ</t>
    </rPh>
    <rPh sb="2" eb="4">
      <t>バンゴウ</t>
    </rPh>
    <phoneticPr fontId="1"/>
  </si>
  <si>
    <t>リレー種目エントリー入力</t>
    <rPh sb="3" eb="5">
      <t>シュモク</t>
    </rPh>
    <rPh sb="10" eb="12">
      <t>ニュウリョク</t>
    </rPh>
    <phoneticPr fontId="1"/>
  </si>
  <si>
    <t xml:space="preserve">No. </t>
    <phoneticPr fontId="1"/>
  </si>
  <si>
    <t>チーム名</t>
    <rPh sb="3" eb="4">
      <t>メイ</t>
    </rPh>
    <phoneticPr fontId="1"/>
  </si>
  <si>
    <t>チーム名カナ</t>
    <rPh sb="3" eb="4">
      <t>メイ</t>
    </rPh>
    <phoneticPr fontId="1"/>
  </si>
  <si>
    <t>競技会名称</t>
    <rPh sb="0" eb="3">
      <t>キョウギカイ</t>
    </rPh>
    <rPh sb="3" eb="5">
      <t>メイショウ</t>
    </rPh>
    <phoneticPr fontId="1"/>
  </si>
  <si>
    <t>大会初日・年歴基準日</t>
    <rPh sb="0" eb="2">
      <t>タイカイ</t>
    </rPh>
    <rPh sb="2" eb="4">
      <t>ショニチ</t>
    </rPh>
    <rPh sb="5" eb="6">
      <t>ネン</t>
    </rPh>
    <rPh sb="6" eb="7">
      <t>レキ</t>
    </rPh>
    <rPh sb="7" eb="10">
      <t>キジュンビ</t>
    </rPh>
    <phoneticPr fontId="1"/>
  </si>
  <si>
    <t>大会終了日</t>
    <rPh sb="0" eb="2">
      <t>タイカイ</t>
    </rPh>
    <rPh sb="2" eb="5">
      <t>シュウリョウビ</t>
    </rPh>
    <phoneticPr fontId="1"/>
  </si>
  <si>
    <t>性別コード</t>
    <rPh sb="0" eb="2">
      <t>セイベツ</t>
    </rPh>
    <phoneticPr fontId="1"/>
  </si>
  <si>
    <t>性別英字</t>
    <rPh sb="0" eb="2">
      <t>セイベツ</t>
    </rPh>
    <rPh sb="2" eb="4">
      <t>エイジ</t>
    </rPh>
    <phoneticPr fontId="1"/>
  </si>
  <si>
    <t>男子</t>
    <rPh sb="0" eb="2">
      <t>ダンシ</t>
    </rPh>
    <phoneticPr fontId="1"/>
  </si>
  <si>
    <t>Men</t>
    <phoneticPr fontId="1"/>
  </si>
  <si>
    <t>女子</t>
    <rPh sb="0" eb="2">
      <t>ジョシ</t>
    </rPh>
    <phoneticPr fontId="1"/>
  </si>
  <si>
    <t>Women</t>
    <phoneticPr fontId="1"/>
  </si>
  <si>
    <t>混成</t>
    <rPh sb="0" eb="2">
      <t>コンセイ</t>
    </rPh>
    <phoneticPr fontId="1"/>
  </si>
  <si>
    <t>Mixed</t>
    <phoneticPr fontId="1"/>
  </si>
  <si>
    <t>混合</t>
    <rPh sb="0" eb="2">
      <t>コンゴウ</t>
    </rPh>
    <phoneticPr fontId="1"/>
  </si>
  <si>
    <t>種目コード</t>
    <rPh sb="0" eb="2">
      <t>シュモク</t>
    </rPh>
    <phoneticPr fontId="1"/>
  </si>
  <si>
    <t>性別コード出力用</t>
    <rPh sb="0" eb="2">
      <t>セイベツ</t>
    </rPh>
    <rPh sb="5" eb="8">
      <t>シュツリョクヨウ</t>
    </rPh>
    <phoneticPr fontId="1"/>
  </si>
  <si>
    <t>種目コード出力用</t>
    <rPh sb="0" eb="2">
      <t>シュモク</t>
    </rPh>
    <rPh sb="5" eb="8">
      <t>シュツリョクヨウ</t>
    </rPh>
    <phoneticPr fontId="1"/>
  </si>
  <si>
    <t>種目コードTxt用</t>
    <rPh sb="0" eb="2">
      <t>シュモク</t>
    </rPh>
    <rPh sb="8" eb="9">
      <t>ヨウ</t>
    </rPh>
    <phoneticPr fontId="1"/>
  </si>
  <si>
    <t>自由形</t>
    <rPh sb="0" eb="3">
      <t>ジユウガタ</t>
    </rPh>
    <phoneticPr fontId="1"/>
  </si>
  <si>
    <t>背泳ぎ</t>
    <rPh sb="0" eb="2">
      <t>セオヨ</t>
    </rPh>
    <phoneticPr fontId="1"/>
  </si>
  <si>
    <t>平泳ぎ</t>
    <rPh sb="0" eb="2">
      <t>ヒラオヨ</t>
    </rPh>
    <phoneticPr fontId="1"/>
  </si>
  <si>
    <t>バタフライ</t>
    <phoneticPr fontId="1"/>
  </si>
  <si>
    <t>個人メドレー</t>
    <rPh sb="0" eb="2">
      <t>コジン</t>
    </rPh>
    <phoneticPr fontId="1"/>
  </si>
  <si>
    <t>フリーリレー</t>
    <phoneticPr fontId="1"/>
  </si>
  <si>
    <t>メドレーリレー</t>
    <phoneticPr fontId="1"/>
  </si>
  <si>
    <t>距離コード</t>
    <rPh sb="0" eb="2">
      <t>キョリ</t>
    </rPh>
    <phoneticPr fontId="1"/>
  </si>
  <si>
    <t>リレー距離</t>
    <rPh sb="3" eb="5">
      <t>キョリ</t>
    </rPh>
    <phoneticPr fontId="1"/>
  </si>
  <si>
    <t>距離コード出力用</t>
    <rPh sb="0" eb="2">
      <t>キョリ</t>
    </rPh>
    <rPh sb="5" eb="8">
      <t>シュツリョクヨウ</t>
    </rPh>
    <phoneticPr fontId="1"/>
  </si>
  <si>
    <t>距離コードTxt用</t>
    <rPh sb="0" eb="2">
      <t>キョリ</t>
    </rPh>
    <rPh sb="8" eb="9">
      <t>ヨウ</t>
    </rPh>
    <phoneticPr fontId="1"/>
  </si>
  <si>
    <t>25m</t>
    <phoneticPr fontId="1"/>
  </si>
  <si>
    <t>50m</t>
    <phoneticPr fontId="1"/>
  </si>
  <si>
    <t>100m</t>
    <phoneticPr fontId="1"/>
  </si>
  <si>
    <t>200m</t>
    <phoneticPr fontId="1"/>
  </si>
  <si>
    <t>400m</t>
    <phoneticPr fontId="1"/>
  </si>
  <si>
    <t>800m</t>
    <phoneticPr fontId="1"/>
  </si>
  <si>
    <t>1500m</t>
    <phoneticPr fontId="1"/>
  </si>
  <si>
    <t>300m</t>
    <phoneticPr fontId="1"/>
  </si>
  <si>
    <t>75m</t>
    <phoneticPr fontId="1"/>
  </si>
  <si>
    <t>４×25m</t>
    <phoneticPr fontId="1"/>
  </si>
  <si>
    <t>４×50m</t>
    <phoneticPr fontId="1"/>
  </si>
  <si>
    <t>４×100m</t>
    <phoneticPr fontId="1"/>
  </si>
  <si>
    <t>４×200m</t>
    <phoneticPr fontId="1"/>
  </si>
  <si>
    <t>４×375m</t>
    <phoneticPr fontId="1"/>
  </si>
  <si>
    <t>４×75m</t>
    <phoneticPr fontId="1"/>
  </si>
  <si>
    <t>学種コード</t>
    <rPh sb="0" eb="1">
      <t>ガク</t>
    </rPh>
    <rPh sb="1" eb="2">
      <t>シュ</t>
    </rPh>
    <phoneticPr fontId="1"/>
  </si>
  <si>
    <t>学種コード出力用</t>
    <rPh sb="0" eb="2">
      <t>ガクシュ</t>
    </rPh>
    <rPh sb="5" eb="8">
      <t>シュツリョクヨウ</t>
    </rPh>
    <phoneticPr fontId="1"/>
  </si>
  <si>
    <t>学種略称</t>
    <rPh sb="0" eb="1">
      <t>ガク</t>
    </rPh>
    <rPh sb="1" eb="2">
      <t>シュ</t>
    </rPh>
    <rPh sb="2" eb="4">
      <t>リャクショウ</t>
    </rPh>
    <phoneticPr fontId="1"/>
  </si>
  <si>
    <t>小学</t>
    <rPh sb="0" eb="2">
      <t>ショウガク</t>
    </rPh>
    <phoneticPr fontId="1"/>
  </si>
  <si>
    <t>中学</t>
    <rPh sb="0" eb="2">
      <t>チュウガク</t>
    </rPh>
    <phoneticPr fontId="1"/>
  </si>
  <si>
    <t>高校</t>
    <rPh sb="0" eb="2">
      <t>コウコウ</t>
    </rPh>
    <phoneticPr fontId="1"/>
  </si>
  <si>
    <t>大学</t>
    <rPh sb="0" eb="2">
      <t>ダイガク</t>
    </rPh>
    <phoneticPr fontId="1"/>
  </si>
  <si>
    <t>一般</t>
    <rPh sb="0" eb="2">
      <t>イッパン</t>
    </rPh>
    <phoneticPr fontId="1"/>
  </si>
  <si>
    <t>高専</t>
    <rPh sb="0" eb="2">
      <t>コウセン</t>
    </rPh>
    <phoneticPr fontId="1"/>
  </si>
  <si>
    <t>小</t>
    <rPh sb="0" eb="1">
      <t>ショウ</t>
    </rPh>
    <phoneticPr fontId="1"/>
  </si>
  <si>
    <t>中</t>
    <rPh sb="0" eb="1">
      <t>チュウ</t>
    </rPh>
    <phoneticPr fontId="1"/>
  </si>
  <si>
    <t>高</t>
    <rPh sb="0" eb="1">
      <t>コウ</t>
    </rPh>
    <phoneticPr fontId="1"/>
  </si>
  <si>
    <t>大</t>
    <rPh sb="0" eb="1">
      <t>ダイ</t>
    </rPh>
    <phoneticPr fontId="1"/>
  </si>
  <si>
    <t>専</t>
    <rPh sb="0" eb="1">
      <t>セン</t>
    </rPh>
    <phoneticPr fontId="1"/>
  </si>
  <si>
    <t>そのため形式的に「５：一般」となるように変換しています。</t>
    <rPh sb="4" eb="7">
      <t>ケイシキテキ</t>
    </rPh>
    <rPh sb="11" eb="13">
      <t>イッパン</t>
    </rPh>
    <rPh sb="20" eb="22">
      <t>ヘンカン</t>
    </rPh>
    <phoneticPr fontId="3"/>
  </si>
  <si>
    <t>取り込んだうえでSEIKOリザルト上で手作業で修正してください。</t>
    <rPh sb="0" eb="1">
      <t>ト</t>
    </rPh>
    <rPh sb="2" eb="3">
      <t>コ</t>
    </rPh>
    <rPh sb="17" eb="18">
      <t>ウエ</t>
    </rPh>
    <rPh sb="19" eb="22">
      <t>テサギョウ</t>
    </rPh>
    <rPh sb="23" eb="25">
      <t>シュウセイ</t>
    </rPh>
    <phoneticPr fontId="3"/>
  </si>
  <si>
    <t>注意事項：学種「幼児」は取り込み時にエラーとなり取り込むことができません。</t>
    <rPh sb="0" eb="2">
      <t>チュウイ</t>
    </rPh>
    <rPh sb="2" eb="4">
      <t>ジコウ</t>
    </rPh>
    <rPh sb="5" eb="6">
      <t>ガク</t>
    </rPh>
    <rPh sb="6" eb="7">
      <t>シュ</t>
    </rPh>
    <rPh sb="8" eb="10">
      <t>ヨウジ</t>
    </rPh>
    <rPh sb="12" eb="13">
      <t>ト</t>
    </rPh>
    <rPh sb="14" eb="15">
      <t>コ</t>
    </rPh>
    <rPh sb="16" eb="17">
      <t>ジ</t>
    </rPh>
    <rPh sb="24" eb="25">
      <t>ト</t>
    </rPh>
    <rPh sb="26" eb="27">
      <t>コ</t>
    </rPh>
    <phoneticPr fontId="3"/>
  </si>
  <si>
    <t>幼児</t>
    <rPh sb="0" eb="2">
      <t>ヨウジ</t>
    </rPh>
    <phoneticPr fontId="1"/>
  </si>
  <si>
    <t>幼</t>
    <rPh sb="0" eb="1">
      <t>ヨウ</t>
    </rPh>
    <phoneticPr fontId="1"/>
  </si>
  <si>
    <t>性別</t>
    <phoneticPr fontId="1"/>
  </si>
  <si>
    <t>クラスコード</t>
    <phoneticPr fontId="1"/>
  </si>
  <si>
    <t>クラス名</t>
    <rPh sb="3" eb="4">
      <t>メイ</t>
    </rPh>
    <phoneticPr fontId="1"/>
  </si>
  <si>
    <t>クラスコード出力用</t>
    <rPh sb="6" eb="9">
      <t>シュツリョクヨウ</t>
    </rPh>
    <phoneticPr fontId="1"/>
  </si>
  <si>
    <t>クラス名カナ</t>
    <rPh sb="3" eb="4">
      <t>メイ</t>
    </rPh>
    <phoneticPr fontId="1"/>
  </si>
  <si>
    <t>03</t>
    <phoneticPr fontId="1"/>
  </si>
  <si>
    <t>クラスを追加する際はクラステーブルに追加を行ってください</t>
    <rPh sb="4" eb="6">
      <t>ツイカ</t>
    </rPh>
    <rPh sb="8" eb="9">
      <t>サイ</t>
    </rPh>
    <rPh sb="18" eb="20">
      <t>ツイカ</t>
    </rPh>
    <rPh sb="21" eb="22">
      <t>オコナ</t>
    </rPh>
    <phoneticPr fontId="3"/>
  </si>
  <si>
    <t>学年開始</t>
    <rPh sb="0" eb="2">
      <t>ガクネン</t>
    </rPh>
    <rPh sb="2" eb="4">
      <t>カイシ</t>
    </rPh>
    <phoneticPr fontId="1"/>
  </si>
  <si>
    <t>学年終了</t>
    <rPh sb="0" eb="2">
      <t>ガクネン</t>
    </rPh>
    <rPh sb="2" eb="4">
      <t>シュウリョウ</t>
    </rPh>
    <phoneticPr fontId="1"/>
  </si>
  <si>
    <t>クラス番号は「９９」まで（２桁）です</t>
    <rPh sb="3" eb="5">
      <t>バンゴウ</t>
    </rPh>
    <rPh sb="14" eb="15">
      <t>ケタ</t>
    </rPh>
    <phoneticPr fontId="1"/>
  </si>
  <si>
    <t>距離csv用</t>
    <rPh sb="0" eb="2">
      <t>キョリ</t>
    </rPh>
    <rPh sb="5" eb="6">
      <t>ヨウ</t>
    </rPh>
    <phoneticPr fontId="1"/>
  </si>
  <si>
    <t>0025</t>
    <phoneticPr fontId="1"/>
  </si>
  <si>
    <t>0050</t>
    <phoneticPr fontId="1"/>
  </si>
  <si>
    <t>0100</t>
    <phoneticPr fontId="1"/>
  </si>
  <si>
    <t>0200</t>
    <phoneticPr fontId="1"/>
  </si>
  <si>
    <t>0400</t>
    <phoneticPr fontId="1"/>
  </si>
  <si>
    <t>0800</t>
    <phoneticPr fontId="1"/>
  </si>
  <si>
    <t>1500</t>
    <phoneticPr fontId="1"/>
  </si>
  <si>
    <t>0300</t>
    <phoneticPr fontId="1"/>
  </si>
  <si>
    <t>0075</t>
    <phoneticPr fontId="1"/>
  </si>
  <si>
    <t>～</t>
    <phoneticPr fontId="1"/>
  </si>
  <si>
    <t>以下の団体（チーム）に関する基本情報を入力してください。</t>
    <rPh sb="0" eb="2">
      <t>イカ</t>
    </rPh>
    <rPh sb="3" eb="5">
      <t>ダンタイ</t>
    </rPh>
    <rPh sb="11" eb="12">
      <t>カン</t>
    </rPh>
    <rPh sb="14" eb="16">
      <t>キホン</t>
    </rPh>
    <rPh sb="16" eb="18">
      <t>ジョウホウ</t>
    </rPh>
    <rPh sb="19" eb="21">
      <t>ニュウリョク</t>
    </rPh>
    <phoneticPr fontId="1"/>
  </si>
  <si>
    <t>略称カナ（半角８文字以内）</t>
    <rPh sb="0" eb="2">
      <t>リャクショウ</t>
    </rPh>
    <rPh sb="5" eb="7">
      <t>ハンカク</t>
    </rPh>
    <rPh sb="8" eb="10">
      <t>モジ</t>
    </rPh>
    <rPh sb="10" eb="12">
      <t>イナイ</t>
    </rPh>
    <phoneticPr fontId="1"/>
  </si>
  <si>
    <t>エントリー責任者氏名</t>
    <rPh sb="5" eb="8">
      <t>セキニンシャ</t>
    </rPh>
    <rPh sb="8" eb="10">
      <t>シメイ</t>
    </rPh>
    <phoneticPr fontId="1"/>
  </si>
  <si>
    <t>住所郵便番号</t>
    <rPh sb="0" eb="2">
      <t>ジュウショ</t>
    </rPh>
    <rPh sb="2" eb="6">
      <t>ユウビンバンゴウ</t>
    </rPh>
    <phoneticPr fontId="1"/>
  </si>
  <si>
    <t>住所詳細</t>
    <rPh sb="0" eb="2">
      <t>ジュウショ</t>
    </rPh>
    <rPh sb="2" eb="4">
      <t>ショウサイ</t>
    </rPh>
    <phoneticPr fontId="1"/>
  </si>
  <si>
    <t>例</t>
    <rPh sb="0" eb="1">
      <t>レイ</t>
    </rPh>
    <phoneticPr fontId="1"/>
  </si>
  <si>
    <t>ﾄｳﾎｸ</t>
    <phoneticPr fontId="1"/>
  </si>
  <si>
    <t>ﾀﾛｳ</t>
    <phoneticPr fontId="1"/>
  </si>
  <si>
    <t>※個人種目にはエントリーせず、リレーのみに参加する選手も必ず登録してください！！！</t>
    <rPh sb="1" eb="3">
      <t>コジン</t>
    </rPh>
    <rPh sb="3" eb="5">
      <t>シュモク</t>
    </rPh>
    <rPh sb="21" eb="23">
      <t>サンカ</t>
    </rPh>
    <rPh sb="25" eb="27">
      <t>センシュ</t>
    </rPh>
    <rPh sb="28" eb="29">
      <t>カナラ</t>
    </rPh>
    <rPh sb="30" eb="32">
      <t>トウロク</t>
    </rPh>
    <phoneticPr fontId="1"/>
  </si>
  <si>
    <t>（自動入力）</t>
    <rPh sb="1" eb="3">
      <t>ジドウ</t>
    </rPh>
    <rPh sb="3" eb="5">
      <t>ニュウリョク</t>
    </rPh>
    <phoneticPr fontId="1"/>
  </si>
  <si>
    <t>年齢</t>
  </si>
  <si>
    <t>北海道</t>
    <rPh sb="0" eb="3">
      <t>ホッカイドウ</t>
    </rPh>
    <phoneticPr fontId="1"/>
  </si>
  <si>
    <t>征四郎</t>
    <rPh sb="0" eb="3">
      <t>セイシロウ</t>
    </rPh>
    <phoneticPr fontId="1"/>
  </si>
  <si>
    <t>（西暦）</t>
    <rPh sb="1" eb="3">
      <t>セイレキ</t>
    </rPh>
    <phoneticPr fontId="1"/>
  </si>
  <si>
    <t>生年</t>
    <rPh sb="0" eb="2">
      <t>セイネン</t>
    </rPh>
    <phoneticPr fontId="1"/>
  </si>
  <si>
    <t>リレー</t>
    <phoneticPr fontId="1"/>
  </si>
  <si>
    <t>のみ出場</t>
    <rPh sb="2" eb="4">
      <t>シュツジョウ</t>
    </rPh>
    <phoneticPr fontId="1"/>
  </si>
  <si>
    <t>※これ以上必要な場合は適宜上部のセルを引き延ばして拡張してください</t>
    <rPh sb="3" eb="5">
      <t>イジョウ</t>
    </rPh>
    <rPh sb="5" eb="7">
      <t>ヒツヨウ</t>
    </rPh>
    <rPh sb="8" eb="10">
      <t>バアイ</t>
    </rPh>
    <rPh sb="11" eb="13">
      <t>テキギ</t>
    </rPh>
    <rPh sb="13" eb="15">
      <t>ジョウブ</t>
    </rPh>
    <rPh sb="19" eb="20">
      <t>ヒ</t>
    </rPh>
    <rPh sb="21" eb="22">
      <t>ノ</t>
    </rPh>
    <rPh sb="25" eb="27">
      <t>カクチョウ</t>
    </rPh>
    <phoneticPr fontId="1"/>
  </si>
  <si>
    <t>※選手は詰めて記入してください！</t>
    <rPh sb="1" eb="3">
      <t>センシュ</t>
    </rPh>
    <rPh sb="4" eb="5">
      <t>ツ</t>
    </rPh>
    <rPh sb="7" eb="9">
      <t>キニュウコジンシュモクサンカセンシュカナラトウロク</t>
    </rPh>
    <phoneticPr fontId="1"/>
  </si>
  <si>
    <t>大会名を「操作禁止3　A2 セル」に記載</t>
  </si>
  <si>
    <t>クラスコード</t>
  </si>
  <si>
    <t>ﾎｸﾌﾞﾀﾞｲ</t>
    <phoneticPr fontId="1"/>
  </si>
  <si>
    <t>北部大</t>
    <rPh sb="0" eb="2">
      <t>ホクブ</t>
    </rPh>
    <rPh sb="2" eb="3">
      <t>ダイ</t>
    </rPh>
    <phoneticPr fontId="1"/>
  </si>
  <si>
    <t>〇</t>
  </si>
  <si>
    <t>1964</t>
  </si>
  <si>
    <t>10</t>
  </si>
  <si>
    <t>8</t>
  </si>
  <si>
    <t>60</t>
  </si>
  <si>
    <t>個人種目のエントリーを入力してください</t>
    <rPh sb="0" eb="2">
      <t>コジン</t>
    </rPh>
    <rPh sb="2" eb="4">
      <t>シュモク</t>
    </rPh>
    <rPh sb="11" eb="13">
      <t>ニュウリョク</t>
    </rPh>
    <phoneticPr fontId="1"/>
  </si>
  <si>
    <t>参加する選手の情報を入力してください。記載ミスが無いようよく確認してください。記入が完了したら、「個人種目エントリー入力」シートでエントリー種目の登録を行ってください</t>
    <rPh sb="0" eb="2">
      <t>サンカ</t>
    </rPh>
    <rPh sb="4" eb="6">
      <t>センシュ</t>
    </rPh>
    <rPh sb="7" eb="9">
      <t>ジョウホウ</t>
    </rPh>
    <rPh sb="10" eb="12">
      <t>ニュウリョク</t>
    </rPh>
    <rPh sb="19" eb="21">
      <t>キサイ</t>
    </rPh>
    <rPh sb="24" eb="25">
      <t>ナ</t>
    </rPh>
    <rPh sb="30" eb="32">
      <t>カクニン</t>
    </rPh>
    <rPh sb="39" eb="41">
      <t>キニュウ</t>
    </rPh>
    <rPh sb="42" eb="44">
      <t>カンリョウ</t>
    </rPh>
    <rPh sb="49" eb="51">
      <t>コジン</t>
    </rPh>
    <rPh sb="51" eb="53">
      <t>シュモク</t>
    </rPh>
    <rPh sb="58" eb="60">
      <t>ニュウリョク</t>
    </rPh>
    <rPh sb="70" eb="72">
      <t>シュモク</t>
    </rPh>
    <rPh sb="73" eb="75">
      <t>トウロク</t>
    </rPh>
    <rPh sb="76" eb="77">
      <t>オコナ</t>
    </rPh>
    <phoneticPr fontId="1"/>
  </si>
  <si>
    <t>エントリー種目数</t>
    <rPh sb="5" eb="7">
      <t>シュモク</t>
    </rPh>
    <rPh sb="7" eb="8">
      <t>スウ</t>
    </rPh>
    <phoneticPr fontId="1"/>
  </si>
  <si>
    <t>※エントリーは詰めて記入してください！</t>
    <rPh sb="7" eb="8">
      <t>ツ</t>
    </rPh>
    <rPh sb="10" eb="12">
      <t>キニュウコジンシュモクサンカセンシュカナラトウロク</t>
    </rPh>
    <phoneticPr fontId="1"/>
  </si>
  <si>
    <t>エントリータイムcsv</t>
    <phoneticPr fontId="1"/>
  </si>
  <si>
    <t>種目距離csv</t>
    <rPh sb="0" eb="2">
      <t>シュモク</t>
    </rPh>
    <rPh sb="2" eb="4">
      <t>キョリ</t>
    </rPh>
    <phoneticPr fontId="1"/>
  </si>
  <si>
    <t>match</t>
    <phoneticPr fontId="1"/>
  </si>
  <si>
    <t>00</t>
    <phoneticPr fontId="1"/>
  </si>
  <si>
    <t>リレー種目のエントリーを入力してください</t>
    <rPh sb="3" eb="5">
      <t>シュモク</t>
    </rPh>
    <rPh sb="12" eb="14">
      <t>ニュウリョク</t>
    </rPh>
    <phoneticPr fontId="1"/>
  </si>
  <si>
    <t>クラス一覧</t>
    <rPh sb="3" eb="5">
      <t>イチラン</t>
    </rPh>
    <phoneticPr fontId="1"/>
  </si>
  <si>
    <t>クラス番号</t>
    <rPh sb="3" eb="5">
      <t>バンゴウ</t>
    </rPh>
    <phoneticPr fontId="1"/>
  </si>
  <si>
    <t>クラス名称</t>
    <rPh sb="3" eb="5">
      <t>メイショウ</t>
    </rPh>
    <phoneticPr fontId="1"/>
  </si>
  <si>
    <t>申込集計表</t>
    <rPh sb="0" eb="2">
      <t>モウシコミ</t>
    </rPh>
    <rPh sb="2" eb="4">
      <t>シュウケイ</t>
    </rPh>
    <rPh sb="4" eb="5">
      <t>ヒョウ</t>
    </rPh>
    <phoneticPr fontId="3"/>
  </si>
  <si>
    <t>参加人数</t>
    <rPh sb="0" eb="2">
      <t>サンカ</t>
    </rPh>
    <rPh sb="2" eb="4">
      <t>ニンズウ</t>
    </rPh>
    <phoneticPr fontId="3"/>
  </si>
  <si>
    <t>合計</t>
    <rPh sb="0" eb="2">
      <t>ゴウケイ</t>
    </rPh>
    <phoneticPr fontId="3"/>
  </si>
  <si>
    <t>ﾘﾚｰのみ
合計</t>
    <rPh sb="6" eb="8">
      <t>ゴウケイ</t>
    </rPh>
    <phoneticPr fontId="3"/>
  </si>
  <si>
    <t>男子</t>
    <rPh sb="0" eb="2">
      <t>ダンシ</t>
    </rPh>
    <phoneticPr fontId="3"/>
  </si>
  <si>
    <t>(ﾘﾚｰのみ)</t>
    <phoneticPr fontId="3"/>
  </si>
  <si>
    <t>女子</t>
    <rPh sb="0" eb="2">
      <t>ジョシ</t>
    </rPh>
    <phoneticPr fontId="3"/>
  </si>
  <si>
    <t>個人種目数</t>
    <rPh sb="0" eb="2">
      <t>コジン</t>
    </rPh>
    <rPh sb="2" eb="4">
      <t>シュモク</t>
    </rPh>
    <rPh sb="4" eb="5">
      <t>スウ</t>
    </rPh>
    <phoneticPr fontId="3"/>
  </si>
  <si>
    <t>リレー種目数</t>
    <rPh sb="3" eb="5">
      <t>シュモク</t>
    </rPh>
    <rPh sb="5" eb="6">
      <t>スウ</t>
    </rPh>
    <phoneticPr fontId="3"/>
  </si>
  <si>
    <t>混合</t>
    <rPh sb="0" eb="2">
      <t>コンゴウ</t>
    </rPh>
    <phoneticPr fontId="3"/>
  </si>
  <si>
    <t>団体情報</t>
    <rPh sb="0" eb="2">
      <t>ダンタイ</t>
    </rPh>
    <rPh sb="2" eb="4">
      <t>ジョウホウ</t>
    </rPh>
    <phoneticPr fontId="3"/>
  </si>
  <si>
    <t>正式名称</t>
    <rPh sb="0" eb="2">
      <t>セイシキ</t>
    </rPh>
    <rPh sb="2" eb="4">
      <t>メイショウ</t>
    </rPh>
    <phoneticPr fontId="3"/>
  </si>
  <si>
    <t>略称カナ(電光表示時使用)</t>
    <rPh sb="0" eb="2">
      <t>リャクショウ</t>
    </rPh>
    <rPh sb="5" eb="7">
      <t>デンコウ</t>
    </rPh>
    <rPh sb="7" eb="9">
      <t>ヒョウジ</t>
    </rPh>
    <rPh sb="9" eb="10">
      <t>ジ</t>
    </rPh>
    <rPh sb="10" eb="12">
      <t>シヨウ</t>
    </rPh>
    <phoneticPr fontId="3"/>
  </si>
  <si>
    <t>所在地</t>
    <rPh sb="0" eb="3">
      <t>ショザイチ</t>
    </rPh>
    <phoneticPr fontId="3"/>
  </si>
  <si>
    <t>エントリー責任者</t>
    <rPh sb="5" eb="8">
      <t>セキニンシャ</t>
    </rPh>
    <phoneticPr fontId="3"/>
  </si>
  <si>
    <t>エントリー責任者電話番号</t>
    <rPh sb="5" eb="8">
      <t>セキニンシャ</t>
    </rPh>
    <rPh sb="8" eb="12">
      <t>デンワバンゴウ</t>
    </rPh>
    <phoneticPr fontId="3"/>
  </si>
  <si>
    <t>エントリー責任者メールアドレス</t>
    <rPh sb="5" eb="8">
      <t>セキニンシャ</t>
    </rPh>
    <phoneticPr fontId="3"/>
  </si>
  <si>
    <t>正式名称ヨミガナ</t>
    <rPh sb="0" eb="2">
      <t>セイシキ</t>
    </rPh>
    <rPh sb="2" eb="4">
      <t>メイショウ</t>
    </rPh>
    <phoneticPr fontId="3"/>
  </si>
  <si>
    <t>所属名略称(プログラム掲載用)</t>
    <rPh sb="0" eb="2">
      <t>ショゾク</t>
    </rPh>
    <rPh sb="2" eb="3">
      <t>メイ</t>
    </rPh>
    <rPh sb="3" eb="5">
      <t>リャクショウ</t>
    </rPh>
    <rPh sb="11" eb="13">
      <t>ケイサイ</t>
    </rPh>
    <rPh sb="13" eb="14">
      <t>ヨウ</t>
    </rPh>
    <phoneticPr fontId="3"/>
  </si>
  <si>
    <t>（自動集計を行うとファイルが大変重くなるため）</t>
    <rPh sb="1" eb="3">
      <t>ジドウ</t>
    </rPh>
    <rPh sb="3" eb="5">
      <t>シュウケイ</t>
    </rPh>
    <rPh sb="6" eb="7">
      <t>オコナ</t>
    </rPh>
    <rPh sb="14" eb="16">
      <t>タイヘン</t>
    </rPh>
    <rPh sb="16" eb="17">
      <t>オモ</t>
    </rPh>
    <phoneticPr fontId="3"/>
  </si>
  <si>
    <t>本シートの入力が完了したら、「リレー種目エントリー入力シート」で参加する選手の情報を入力してください</t>
    <rPh sb="0" eb="1">
      <t>ホン</t>
    </rPh>
    <rPh sb="5" eb="7">
      <t>ニュウリョク</t>
    </rPh>
    <rPh sb="8" eb="10">
      <t>カンリョウ</t>
    </rPh>
    <rPh sb="18" eb="20">
      <t>シュモク</t>
    </rPh>
    <rPh sb="25" eb="27">
      <t>ニュウリョク</t>
    </rPh>
    <rPh sb="32" eb="34">
      <t>サンカ</t>
    </rPh>
    <rPh sb="36" eb="38">
      <t>センシュ</t>
    </rPh>
    <rPh sb="39" eb="41">
      <t>ジョウホウ</t>
    </rPh>
    <rPh sb="42" eb="44">
      <t>ニュウリョク</t>
    </rPh>
    <phoneticPr fontId="1"/>
  </si>
  <si>
    <t>テキストファイルを用いて取り込みをする場合（操作禁止１シートをcsvにコピーしない場合）</t>
    <rPh sb="9" eb="10">
      <t>モチ</t>
    </rPh>
    <rPh sb="12" eb="13">
      <t>ト</t>
    </rPh>
    <rPh sb="14" eb="15">
      <t>コ</t>
    </rPh>
    <rPh sb="19" eb="21">
      <t>バアイ</t>
    </rPh>
    <rPh sb="22" eb="24">
      <t>ソウサ</t>
    </rPh>
    <rPh sb="24" eb="26">
      <t>キンシ</t>
    </rPh>
    <rPh sb="41" eb="43">
      <t>バアイ</t>
    </rPh>
    <phoneticPr fontId="1"/>
  </si>
  <si>
    <t>処理用（絶対に触らないでください！！取り込みができなくなります）</t>
    <rPh sb="0" eb="2">
      <t>ショリ</t>
    </rPh>
    <rPh sb="2" eb="3">
      <t>ヨウ</t>
    </rPh>
    <rPh sb="4" eb="6">
      <t>ゼッタイ</t>
    </rPh>
    <rPh sb="7" eb="8">
      <t>サワ</t>
    </rPh>
    <rPh sb="18" eb="19">
      <t>ト</t>
    </rPh>
    <rPh sb="20" eb="21">
      <t>コ</t>
    </rPh>
    <phoneticPr fontId="1"/>
  </si>
  <si>
    <t>処理用（絶対に触らないでください！！取り込みができなくなります）</t>
    <rPh sb="0" eb="3">
      <t>ショリヨウ</t>
    </rPh>
    <phoneticPr fontId="1"/>
  </si>
  <si>
    <t>所属番号</t>
    <rPh sb="0" eb="2">
      <t>ショゾク</t>
    </rPh>
    <rPh sb="2" eb="4">
      <t>バンゴウ</t>
    </rPh>
    <phoneticPr fontId="1"/>
  </si>
  <si>
    <t>加盟団体番号</t>
    <rPh sb="0" eb="2">
      <t>カメイ</t>
    </rPh>
    <rPh sb="2" eb="4">
      <t>ダンタイ</t>
    </rPh>
    <rPh sb="4" eb="6">
      <t>バンゴウ</t>
    </rPh>
    <phoneticPr fontId="1"/>
  </si>
  <si>
    <t>※TXT用</t>
    <rPh sb="4" eb="5">
      <t>ヨウ</t>
    </rPh>
    <phoneticPr fontId="1"/>
  </si>
  <si>
    <t>U</t>
    <phoneticPr fontId="1"/>
  </si>
  <si>
    <t>V</t>
    <phoneticPr fontId="1"/>
  </si>
  <si>
    <t>W</t>
    <phoneticPr fontId="1"/>
  </si>
  <si>
    <t>X</t>
    <phoneticPr fontId="1"/>
  </si>
  <si>
    <t>Y</t>
    <phoneticPr fontId="1"/>
  </si>
  <si>
    <t>Z</t>
    <phoneticPr fontId="1"/>
  </si>
  <si>
    <t>AA</t>
    <phoneticPr fontId="1"/>
  </si>
  <si>
    <t>氏名結合</t>
    <rPh sb="0" eb="2">
      <t>シメイ</t>
    </rPh>
    <rPh sb="2" eb="4">
      <t>ケツゴウ</t>
    </rPh>
    <phoneticPr fontId="1"/>
  </si>
  <si>
    <t>AC</t>
    <phoneticPr fontId="1"/>
  </si>
  <si>
    <t>AD</t>
    <phoneticPr fontId="1"/>
  </si>
  <si>
    <t>生年月日</t>
    <rPh sb="0" eb="2">
      <t>セイネン</t>
    </rPh>
    <rPh sb="2" eb="4">
      <t>ガッピ</t>
    </rPh>
    <phoneticPr fontId="1"/>
  </si>
  <si>
    <t>AE</t>
    <phoneticPr fontId="1"/>
  </si>
  <si>
    <t>学種コード</t>
    <rPh sb="0" eb="2">
      <t>ガクシュ</t>
    </rPh>
    <phoneticPr fontId="1"/>
  </si>
  <si>
    <t>AF</t>
    <phoneticPr fontId="1"/>
  </si>
  <si>
    <t>学年半角</t>
    <rPh sb="0" eb="2">
      <t>ガクネン</t>
    </rPh>
    <rPh sb="2" eb="4">
      <t>ハンカク</t>
    </rPh>
    <phoneticPr fontId="1"/>
  </si>
  <si>
    <t>AG</t>
    <phoneticPr fontId="1"/>
  </si>
  <si>
    <t>登録団体番号</t>
    <rPh sb="0" eb="4">
      <t>トウロクダンタイ</t>
    </rPh>
    <rPh sb="4" eb="6">
      <t>バンゴウ</t>
    </rPh>
    <phoneticPr fontId="1"/>
  </si>
  <si>
    <t>AH</t>
    <phoneticPr fontId="1"/>
  </si>
  <si>
    <t>S</t>
    <phoneticPr fontId="1"/>
  </si>
  <si>
    <t>は、操作禁止１を削除することでかなり軽く運用できます</t>
    <rPh sb="2" eb="6">
      <t>ソウサキンシ</t>
    </rPh>
    <rPh sb="8" eb="10">
      <t>サクジョ</t>
    </rPh>
    <rPh sb="18" eb="19">
      <t>カル</t>
    </rPh>
    <rPh sb="20" eb="22">
      <t>ウンヨウ</t>
    </rPh>
    <phoneticPr fontId="1"/>
  </si>
  <si>
    <t>第28回 北海道学生公認記録会</t>
    <phoneticPr fontId="1"/>
  </si>
  <si>
    <t>団体正式名称</t>
    <rPh sb="0" eb="2">
      <t>ダンタイ</t>
    </rPh>
    <rPh sb="2" eb="4">
      <t>セイシキ</t>
    </rPh>
    <rPh sb="4" eb="6">
      <t>メイショウ</t>
    </rPh>
    <phoneticPr fontId="1"/>
  </si>
  <si>
    <t>団体名略称</t>
    <rPh sb="0" eb="2">
      <t>ダンタイ</t>
    </rPh>
    <rPh sb="2" eb="3">
      <t>メイ</t>
    </rPh>
    <rPh sb="3" eb="5">
      <t>リャクショウ</t>
    </rPh>
    <phoneticPr fontId="1"/>
  </si>
  <si>
    <t>03</t>
  </si>
  <si>
    <t>05</t>
  </si>
  <si>
    <t>05</t>
    <phoneticPr fontId="1"/>
  </si>
  <si>
    <t>北海道（対抗戦正式）</t>
  </si>
  <si>
    <t>北海道（対抗戦正式）</t>
    <rPh sb="0" eb="3">
      <t>ホッカイドウ</t>
    </rPh>
    <rPh sb="4" eb="6">
      <t>タイコウ</t>
    </rPh>
    <rPh sb="6" eb="7">
      <t>セン</t>
    </rPh>
    <rPh sb="7" eb="9">
      <t>セイシキ</t>
    </rPh>
    <phoneticPr fontId="1"/>
  </si>
  <si>
    <t>北海道OP</t>
  </si>
  <si>
    <t>北海道OP</t>
    <rPh sb="0" eb="3">
      <t>ホッカイドウ</t>
    </rPh>
    <phoneticPr fontId="1"/>
  </si>
  <si>
    <t>ﾎｯｶｲﾄﾞｳ</t>
    <phoneticPr fontId="1"/>
  </si>
  <si>
    <t>OP</t>
    <phoneticPr fontId="1"/>
  </si>
  <si>
    <t>※エントリー可能な種目以外も選択できますが、要項に記載の種目以外は開催しませんのでご注意ください。</t>
    <rPh sb="6" eb="8">
      <t>カノウ</t>
    </rPh>
    <rPh sb="9" eb="11">
      <t>シュモク</t>
    </rPh>
    <rPh sb="11" eb="13">
      <t>イガイ</t>
    </rPh>
    <rPh sb="14" eb="16">
      <t>センタク</t>
    </rPh>
    <rPh sb="22" eb="24">
      <t>ヨウコウ</t>
    </rPh>
    <rPh sb="25" eb="27">
      <t>キサイ</t>
    </rPh>
    <rPh sb="28" eb="30">
      <t>シュモク</t>
    </rPh>
    <rPh sb="30" eb="32">
      <t>イガイ</t>
    </rPh>
    <rPh sb="33" eb="35">
      <t>カイサイ</t>
    </rPh>
    <rPh sb="42" eb="44">
      <t>チュウイ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</si>
</sst>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22">
    <font>
      <sz val="11"/>
      <color theme="1"/>
      <name val="BIZ UDゴシック"/>
      <family val="2"/>
      <charset val="128"/>
    </font>
    <font>
      <sz val="6"/>
      <name val="BIZ UDゴシック"/>
      <family val="2"/>
      <charset val="128"/>
    </font>
    <font>
      <b/>
      <sz val="14"/>
      <name val="BIZ UDゴシック"/>
      <family val="3"/>
      <charset val="128"/>
    </font>
    <font>
      <sz val="6"/>
      <name val="ＭＳ Ｐゴシック"/>
      <family val="3"/>
      <charset val="128"/>
    </font>
    <font>
      <b/>
      <sz val="11"/>
      <color theme="0"/>
      <name val="BIZ UDゴシック"/>
      <family val="2"/>
      <charset val="128"/>
    </font>
    <font>
      <u/>
      <sz val="11"/>
      <color theme="10"/>
      <name val="BIZ UDゴシック"/>
      <family val="2"/>
      <charset val="128"/>
    </font>
    <font>
      <sz val="11"/>
      <name val="BIZ UDゴシック"/>
      <family val="3"/>
      <charset val="128"/>
    </font>
    <font>
      <sz val="12"/>
      <color theme="1"/>
      <name val="BIZ UDゴシック"/>
      <family val="2"/>
      <charset val="128"/>
    </font>
    <font>
      <sz val="24"/>
      <color theme="1"/>
      <name val="BIZ UDゴシック"/>
      <family val="2"/>
      <charset val="128"/>
    </font>
    <font>
      <sz val="11"/>
      <name val="BIZ UDゴシック"/>
      <family val="2"/>
      <charset val="128"/>
    </font>
    <font>
      <b/>
      <sz val="12"/>
      <color theme="1"/>
      <name val="BIZ UDゴシック"/>
      <family val="3"/>
      <charset val="128"/>
    </font>
    <font>
      <b/>
      <sz val="10"/>
      <color theme="1"/>
      <name val="BIZ UDゴシック"/>
      <family val="3"/>
      <charset val="128"/>
    </font>
    <font>
      <b/>
      <sz val="12"/>
      <name val="BIZ UDゴシック"/>
      <family val="2"/>
      <charset val="128"/>
    </font>
    <font>
      <b/>
      <sz val="12"/>
      <name val="BIZ UDゴシック"/>
      <family val="3"/>
      <charset val="128"/>
    </font>
    <font>
      <sz val="24"/>
      <color theme="1"/>
      <name val="BIZ UDゴシック"/>
      <family val="3"/>
      <charset val="128"/>
    </font>
    <font>
      <sz val="12"/>
      <color theme="1"/>
      <name val="BIZ UDゴシック"/>
      <family val="3"/>
      <charset val="128"/>
    </font>
    <font>
      <b/>
      <sz val="24"/>
      <color theme="1"/>
      <name val="BIZ UDゴシック"/>
      <family val="3"/>
      <charset val="128"/>
    </font>
    <font>
      <sz val="14"/>
      <name val="BIZ UDゴシック"/>
      <family val="3"/>
      <charset val="128"/>
    </font>
    <font>
      <b/>
      <sz val="16"/>
      <name val="BIZ UDゴシック"/>
      <family val="3"/>
      <charset val="128"/>
    </font>
    <font>
      <sz val="12"/>
      <name val="BIZ UDゴシック"/>
      <family val="3"/>
      <charset val="128"/>
    </font>
    <font>
      <sz val="10"/>
      <name val="BIZ UDゴシック"/>
      <family val="3"/>
      <charset val="128"/>
    </font>
    <font>
      <b/>
      <sz val="16"/>
      <color theme="1"/>
      <name val="BIZ UDゴシック"/>
      <family val="3"/>
      <charset val="128"/>
    </font>
  </fonts>
  <fills count="10">
    <fill>
      <patternFill patternType="none"/>
    </fill>
    <fill>
      <patternFill patternType="gray125"/>
    </fill>
    <fill>
      <patternFill patternType="solid">
        <fgColor theme="5"/>
        <bgColor theme="5"/>
      </patternFill>
    </fill>
    <fill>
      <patternFill patternType="solid">
        <fgColor rgb="FFFFFF00"/>
        <bgColor indexed="64"/>
      </patternFill>
    </fill>
    <fill>
      <patternFill patternType="solid">
        <fgColor rgb="FFFFFF99"/>
        <bgColor indexed="64"/>
      </patternFill>
    </fill>
    <fill>
      <patternFill patternType="solid">
        <fgColor rgb="FFCCFFFF"/>
        <bgColor indexed="64"/>
      </patternFill>
    </fill>
    <fill>
      <patternFill patternType="solid">
        <fgColor rgb="FFFF3399"/>
        <bgColor indexed="64"/>
      </patternFill>
    </fill>
    <fill>
      <patternFill patternType="solid">
        <fgColor rgb="FF0099FF"/>
        <bgColor indexed="64"/>
      </patternFill>
    </fill>
    <fill>
      <patternFill patternType="solid">
        <fgColor rgb="FFCCFFCC"/>
        <bgColor indexed="64"/>
      </patternFill>
    </fill>
    <fill>
      <patternFill patternType="solid">
        <fgColor rgb="FF37AEFF"/>
        <bgColor indexed="64"/>
      </patternFill>
    </fill>
  </fills>
  <borders count="43">
    <border>
      <left/>
      <right/>
      <top/>
      <bottom/>
      <diagonal/>
    </border>
    <border>
      <left/>
      <right style="thin">
        <color theme="5"/>
      </right>
      <top style="thin">
        <color theme="5"/>
      </top>
      <bottom/>
      <diagonal/>
    </border>
    <border>
      <left/>
      <right style="thin">
        <color theme="5"/>
      </right>
      <top style="thin">
        <color theme="5"/>
      </top>
      <bottom style="thin">
        <color theme="5"/>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thin">
        <color indexed="64"/>
      </top>
      <bottom/>
      <diagonal/>
    </border>
    <border>
      <left style="medium">
        <color indexed="64"/>
      </left>
      <right/>
      <top style="medium">
        <color indexed="64"/>
      </top>
      <bottom/>
      <diagonal/>
    </border>
    <border>
      <left style="thin">
        <color indexed="64"/>
      </left>
      <right/>
      <top style="medium">
        <color indexed="64"/>
      </top>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style="thick">
        <color auto="1"/>
      </left>
      <right/>
      <top/>
      <bottom/>
      <diagonal/>
    </border>
    <border>
      <left/>
      <right/>
      <top/>
      <bottom style="thin">
        <color indexed="64"/>
      </bottom>
      <diagonal/>
    </border>
    <border>
      <left/>
      <right/>
      <top style="thin">
        <color indexed="64"/>
      </top>
      <bottom/>
      <diagonal/>
    </border>
    <border>
      <left style="medium">
        <color indexed="64"/>
      </left>
      <right/>
      <top/>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66">
    <xf numFmtId="0" fontId="0" fillId="0" borderId="0" xfId="0">
      <alignment vertical="center"/>
    </xf>
    <xf numFmtId="49" fontId="2" fillId="0" borderId="0" xfId="0" applyNumberFormat="1" applyFont="1">
      <alignment vertical="center"/>
    </xf>
    <xf numFmtId="49" fontId="0" fillId="0" borderId="0" xfId="0" applyNumberFormat="1">
      <alignment vertical="center"/>
    </xf>
    <xf numFmtId="0" fontId="4" fillId="2" borderId="1" xfId="0" applyFont="1" applyFill="1" applyBorder="1">
      <alignment vertical="center"/>
    </xf>
    <xf numFmtId="0" fontId="0" fillId="0" borderId="1" xfId="0" applyBorder="1">
      <alignment vertical="center"/>
    </xf>
    <xf numFmtId="0" fontId="0" fillId="0" borderId="2" xfId="0" applyBorder="1">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8" fillId="4" borderId="0" xfId="0" applyFont="1" applyFill="1">
      <alignment vertical="center"/>
    </xf>
    <xf numFmtId="0" fontId="8" fillId="4" borderId="0" xfId="0" applyFont="1" applyFill="1" applyAlignment="1">
      <alignment horizontal="center" vertical="center"/>
    </xf>
    <xf numFmtId="0" fontId="7" fillId="4" borderId="0" xfId="0" applyFont="1" applyFill="1">
      <alignment vertical="center"/>
    </xf>
    <xf numFmtId="0" fontId="7" fillId="4" borderId="0" xfId="0" applyFont="1" applyFill="1" applyAlignment="1">
      <alignment horizontal="center" vertical="center"/>
    </xf>
    <xf numFmtId="49" fontId="7" fillId="4" borderId="0" xfId="0" applyNumberFormat="1" applyFont="1" applyFill="1">
      <alignment vertical="center"/>
    </xf>
    <xf numFmtId="49" fontId="7" fillId="4" borderId="0" xfId="0" applyNumberFormat="1" applyFont="1" applyFill="1" applyAlignment="1">
      <alignment horizontal="center" vertical="center"/>
    </xf>
    <xf numFmtId="0" fontId="10" fillId="4" borderId="0" xfId="0" applyFont="1" applyFill="1">
      <alignment vertical="center"/>
    </xf>
    <xf numFmtId="0" fontId="10" fillId="4" borderId="0" xfId="0" applyFont="1" applyFill="1" applyAlignment="1">
      <alignment horizontal="center" vertical="center"/>
    </xf>
    <xf numFmtId="0" fontId="7" fillId="8" borderId="4" xfId="0" applyFont="1" applyFill="1" applyBorder="1" applyAlignment="1">
      <alignment horizontal="center" vertical="center"/>
    </xf>
    <xf numFmtId="49" fontId="7" fillId="8" borderId="8" xfId="0" applyNumberFormat="1" applyFont="1" applyFill="1" applyBorder="1" applyAlignment="1">
      <alignment horizontal="center" vertical="center"/>
    </xf>
    <xf numFmtId="49" fontId="7" fillId="8" borderId="4" xfId="0" applyNumberFormat="1" applyFont="1" applyFill="1" applyBorder="1" applyAlignment="1">
      <alignment horizontal="center" vertical="center"/>
    </xf>
    <xf numFmtId="0" fontId="10" fillId="7" borderId="15" xfId="0" applyFont="1" applyFill="1" applyBorder="1" applyAlignment="1">
      <alignment horizontal="center" vertical="center"/>
    </xf>
    <xf numFmtId="0" fontId="10" fillId="9" borderId="9" xfId="0" applyFont="1" applyFill="1" applyBorder="1" applyAlignment="1">
      <alignment horizontal="center" vertical="center"/>
    </xf>
    <xf numFmtId="0" fontId="10" fillId="9" borderId="19" xfId="0" applyFont="1" applyFill="1" applyBorder="1" applyAlignment="1">
      <alignment horizontal="center" vertical="center"/>
    </xf>
    <xf numFmtId="0" fontId="10" fillId="9" borderId="13" xfId="0" applyFont="1" applyFill="1" applyBorder="1" applyAlignment="1">
      <alignment horizontal="center" vertical="center"/>
    </xf>
    <xf numFmtId="0" fontId="10" fillId="9" borderId="23" xfId="0" applyFont="1" applyFill="1" applyBorder="1" applyAlignment="1">
      <alignment horizontal="center" vertical="center"/>
    </xf>
    <xf numFmtId="0" fontId="10" fillId="9" borderId="24" xfId="0" applyFont="1" applyFill="1" applyBorder="1" applyAlignment="1">
      <alignment horizontal="center" vertical="center"/>
    </xf>
    <xf numFmtId="0" fontId="7" fillId="8" borderId="25" xfId="0" applyFont="1" applyFill="1" applyBorder="1" applyAlignment="1">
      <alignment horizontal="center" vertical="center"/>
    </xf>
    <xf numFmtId="0" fontId="7" fillId="8" borderId="24" xfId="0" applyFont="1" applyFill="1" applyBorder="1" applyAlignment="1">
      <alignment horizontal="center" vertical="center"/>
    </xf>
    <xf numFmtId="0" fontId="10" fillId="9" borderId="11" xfId="0" applyFont="1" applyFill="1" applyBorder="1" applyAlignment="1">
      <alignment horizontal="center" vertical="center"/>
    </xf>
    <xf numFmtId="0" fontId="10" fillId="9" borderId="12" xfId="0" applyFont="1" applyFill="1" applyBorder="1" applyAlignment="1">
      <alignment horizontal="center" vertical="center"/>
    </xf>
    <xf numFmtId="0" fontId="10" fillId="9" borderId="14" xfId="0" applyFont="1" applyFill="1" applyBorder="1" applyAlignment="1">
      <alignment horizontal="center" vertical="center"/>
    </xf>
    <xf numFmtId="0" fontId="11" fillId="9" borderId="26" xfId="0" applyFont="1" applyFill="1" applyBorder="1" applyAlignment="1">
      <alignment horizontal="center" vertical="center"/>
    </xf>
    <xf numFmtId="14" fontId="0" fillId="3" borderId="0" xfId="0" applyNumberFormat="1" applyFill="1">
      <alignment vertical="center"/>
    </xf>
    <xf numFmtId="0" fontId="12" fillId="6" borderId="33" xfId="0" applyFont="1" applyFill="1" applyBorder="1" applyAlignment="1">
      <alignment horizontal="center" vertical="center"/>
    </xf>
    <xf numFmtId="0" fontId="13" fillId="6" borderId="33" xfId="0" applyFont="1" applyFill="1" applyBorder="1" applyAlignment="1">
      <alignment horizontal="center" vertical="center"/>
    </xf>
    <xf numFmtId="0" fontId="13" fillId="6" borderId="34" xfId="0" applyFont="1" applyFill="1" applyBorder="1" applyAlignment="1">
      <alignment horizontal="center" vertical="center"/>
    </xf>
    <xf numFmtId="0" fontId="7" fillId="8" borderId="33" xfId="0" applyFont="1" applyFill="1" applyBorder="1" applyAlignment="1">
      <alignment horizontal="center" vertical="center"/>
    </xf>
    <xf numFmtId="0" fontId="7" fillId="8" borderId="34" xfId="0" applyFont="1" applyFill="1" applyBorder="1" applyAlignment="1">
      <alignment horizontal="center" vertical="center"/>
    </xf>
    <xf numFmtId="0" fontId="7" fillId="8" borderId="35" xfId="0" applyFont="1" applyFill="1" applyBorder="1" applyAlignment="1">
      <alignment horizontal="center" vertical="center"/>
    </xf>
    <xf numFmtId="0" fontId="7" fillId="8" borderId="32" xfId="0" applyFont="1" applyFill="1" applyBorder="1" applyAlignment="1">
      <alignment horizontal="center" vertical="center"/>
    </xf>
    <xf numFmtId="0" fontId="7" fillId="8" borderId="36" xfId="0" applyFont="1" applyFill="1" applyBorder="1" applyAlignment="1">
      <alignment horizontal="center" vertical="center"/>
    </xf>
    <xf numFmtId="0" fontId="7" fillId="8" borderId="29" xfId="0" applyFont="1" applyFill="1" applyBorder="1" applyAlignment="1">
      <alignment horizontal="center" vertical="center"/>
    </xf>
    <xf numFmtId="0" fontId="14" fillId="0" borderId="0" xfId="0" applyFont="1">
      <alignment vertical="center"/>
    </xf>
    <xf numFmtId="0" fontId="15" fillId="0" borderId="0" xfId="0" applyFont="1">
      <alignment vertical="center"/>
    </xf>
    <xf numFmtId="0" fontId="14" fillId="4" borderId="0" xfId="0" applyFont="1" applyFill="1">
      <alignment vertical="center"/>
    </xf>
    <xf numFmtId="0" fontId="15" fillId="4" borderId="0" xfId="0" applyFont="1" applyFill="1">
      <alignment vertical="center"/>
    </xf>
    <xf numFmtId="0" fontId="15" fillId="4" borderId="0" xfId="0" applyFont="1" applyFill="1" applyAlignment="1">
      <alignment horizontal="center" vertical="center"/>
    </xf>
    <xf numFmtId="0" fontId="13" fillId="7" borderId="15" xfId="0" applyFont="1" applyFill="1" applyBorder="1" applyAlignment="1">
      <alignment horizontal="center" vertical="center"/>
    </xf>
    <xf numFmtId="0" fontId="7" fillId="8" borderId="23" xfId="0" applyFont="1" applyFill="1" applyBorder="1" applyAlignment="1">
      <alignment horizontal="center" vertical="center"/>
    </xf>
    <xf numFmtId="14" fontId="7" fillId="5" borderId="4" xfId="0" applyNumberFormat="1" applyFont="1" applyFill="1" applyBorder="1" applyAlignment="1">
      <alignment horizontal="center" vertical="center"/>
    </xf>
    <xf numFmtId="0" fontId="15" fillId="0" borderId="0" xfId="0" applyFont="1" applyAlignment="1">
      <alignment horizontal="center" vertical="center"/>
    </xf>
    <xf numFmtId="0" fontId="7" fillId="4" borderId="0" xfId="0" applyFont="1" applyFill="1" applyAlignment="1">
      <alignment horizontal="right" vertical="center"/>
    </xf>
    <xf numFmtId="49" fontId="10" fillId="7" borderId="15" xfId="0" applyNumberFormat="1" applyFont="1" applyFill="1" applyBorder="1" applyAlignment="1">
      <alignment horizontal="center" vertical="center"/>
    </xf>
    <xf numFmtId="49" fontId="13" fillId="7" borderId="15" xfId="0" applyNumberFormat="1" applyFont="1" applyFill="1" applyBorder="1" applyAlignment="1">
      <alignment horizontal="center" vertical="center"/>
    </xf>
    <xf numFmtId="0" fontId="15" fillId="8" borderId="9" xfId="0" applyFont="1" applyFill="1" applyBorder="1" applyAlignment="1">
      <alignment horizontal="right" vertical="center"/>
    </xf>
    <xf numFmtId="0" fontId="15" fillId="8" borderId="10" xfId="0" applyFont="1" applyFill="1" applyBorder="1" applyAlignment="1">
      <alignment horizontal="center" vertical="center"/>
    </xf>
    <xf numFmtId="49" fontId="15" fillId="8" borderId="10" xfId="0" applyNumberFormat="1" applyFont="1" applyFill="1" applyBorder="1" applyAlignment="1">
      <alignment horizontal="center" vertical="center"/>
    </xf>
    <xf numFmtId="0" fontId="15" fillId="8" borderId="21" xfId="0" applyFont="1" applyFill="1" applyBorder="1" applyAlignment="1">
      <alignment horizontal="right" vertical="center"/>
    </xf>
    <xf numFmtId="0" fontId="15" fillId="8" borderId="3" xfId="0" applyFont="1" applyFill="1" applyBorder="1" applyAlignment="1">
      <alignment horizontal="center" vertical="center"/>
    </xf>
    <xf numFmtId="49" fontId="15" fillId="8" borderId="3" xfId="0" applyNumberFormat="1" applyFont="1" applyFill="1" applyBorder="1" applyAlignment="1">
      <alignment horizontal="center" vertical="center"/>
    </xf>
    <xf numFmtId="0" fontId="15" fillId="8" borderId="12" xfId="0" applyFont="1" applyFill="1" applyBorder="1" applyAlignment="1">
      <alignment horizontal="right" vertical="center"/>
    </xf>
    <xf numFmtId="0" fontId="15" fillId="8" borderId="13" xfId="0" applyFont="1" applyFill="1" applyBorder="1" applyAlignment="1">
      <alignment horizontal="center" vertical="center"/>
    </xf>
    <xf numFmtId="49" fontId="15" fillId="8" borderId="13" xfId="0" applyNumberFormat="1" applyFont="1" applyFill="1" applyBorder="1" applyAlignment="1">
      <alignment horizontal="center" vertical="center"/>
    </xf>
    <xf numFmtId="0" fontId="7" fillId="8" borderId="9" xfId="0" applyFont="1" applyFill="1" applyBorder="1" applyAlignment="1">
      <alignment horizontal="right" vertical="center"/>
    </xf>
    <xf numFmtId="0" fontId="7" fillId="8" borderId="10" xfId="0" applyFont="1" applyFill="1" applyBorder="1" applyAlignment="1">
      <alignment horizontal="center" vertical="center"/>
    </xf>
    <xf numFmtId="49" fontId="7" fillId="8" borderId="10" xfId="0" applyNumberFormat="1" applyFont="1" applyFill="1" applyBorder="1" applyAlignment="1">
      <alignment horizontal="center" vertical="center"/>
    </xf>
    <xf numFmtId="0" fontId="7" fillId="8" borderId="21" xfId="0" applyFont="1" applyFill="1" applyBorder="1" applyAlignment="1">
      <alignment horizontal="right" vertical="center"/>
    </xf>
    <xf numFmtId="0" fontId="7" fillId="8" borderId="3" xfId="0" applyFont="1" applyFill="1" applyBorder="1" applyAlignment="1">
      <alignment horizontal="center" vertical="center"/>
    </xf>
    <xf numFmtId="49" fontId="7" fillId="8" borderId="3" xfId="0" applyNumberFormat="1" applyFont="1" applyFill="1" applyBorder="1" applyAlignment="1">
      <alignment horizontal="center" vertical="center"/>
    </xf>
    <xf numFmtId="0" fontId="7" fillId="8" borderId="12" xfId="0" applyFont="1" applyFill="1" applyBorder="1" applyAlignment="1">
      <alignment horizontal="right" vertical="center"/>
    </xf>
    <xf numFmtId="0" fontId="7" fillId="8" borderId="13" xfId="0" applyFont="1" applyFill="1" applyBorder="1" applyAlignment="1">
      <alignment horizontal="center" vertical="center"/>
    </xf>
    <xf numFmtId="49" fontId="7" fillId="8" borderId="13" xfId="0" applyNumberFormat="1" applyFont="1" applyFill="1" applyBorder="1" applyAlignment="1">
      <alignment horizontal="center" vertical="center"/>
    </xf>
    <xf numFmtId="49" fontId="15" fillId="8" borderId="11" xfId="0" applyNumberFormat="1" applyFont="1" applyFill="1" applyBorder="1" applyAlignment="1">
      <alignment horizontal="center" vertical="center"/>
    </xf>
    <xf numFmtId="49" fontId="15" fillId="8" borderId="22" xfId="0" applyNumberFormat="1" applyFont="1" applyFill="1" applyBorder="1" applyAlignment="1">
      <alignment horizontal="center" vertical="center"/>
    </xf>
    <xf numFmtId="49" fontId="15" fillId="8" borderId="14" xfId="0" applyNumberFormat="1" applyFont="1" applyFill="1" applyBorder="1" applyAlignment="1">
      <alignment horizontal="center" vertical="center"/>
    </xf>
    <xf numFmtId="0" fontId="16" fillId="4" borderId="0" xfId="0" applyFont="1" applyFill="1">
      <alignment vertical="center"/>
    </xf>
    <xf numFmtId="0" fontId="10" fillId="0" borderId="0" xfId="0" applyFont="1">
      <alignment vertical="center"/>
    </xf>
    <xf numFmtId="0" fontId="14" fillId="0" borderId="39" xfId="0" applyFont="1" applyBorder="1">
      <alignment vertical="center"/>
    </xf>
    <xf numFmtId="0" fontId="15" fillId="0" borderId="39" xfId="0" applyFont="1" applyBorder="1">
      <alignment vertical="center"/>
    </xf>
    <xf numFmtId="0" fontId="17" fillId="0" borderId="0" xfId="0" applyFont="1" applyAlignment="1"/>
    <xf numFmtId="0" fontId="6" fillId="0" borderId="0" xfId="0" applyFont="1" applyAlignment="1"/>
    <xf numFmtId="20" fontId="6" fillId="0" borderId="0" xfId="0" applyNumberFormat="1" applyFont="1" applyAlignment="1"/>
    <xf numFmtId="0" fontId="17" fillId="0" borderId="0" xfId="0" applyFont="1" applyAlignment="1">
      <alignment horizontal="right"/>
    </xf>
    <xf numFmtId="0" fontId="18" fillId="0" borderId="0" xfId="0" applyFont="1" applyAlignment="1"/>
    <xf numFmtId="0" fontId="19" fillId="0" borderId="0" xfId="0" applyFont="1" applyAlignment="1"/>
    <xf numFmtId="0" fontId="19" fillId="0" borderId="0" xfId="0" applyFont="1" applyAlignment="1">
      <alignment horizontal="right"/>
    </xf>
    <xf numFmtId="0" fontId="19" fillId="0" borderId="0" xfId="0" applyFont="1" applyAlignment="1">
      <alignment horizontal="right" wrapText="1"/>
    </xf>
    <xf numFmtId="0" fontId="19" fillId="0" borderId="0" xfId="0" applyFont="1" applyAlignment="1">
      <alignment horizontal="left"/>
    </xf>
    <xf numFmtId="0" fontId="19" fillId="0" borderId="40" xfId="0" applyFont="1" applyBorder="1" applyAlignment="1"/>
    <xf numFmtId="0" fontId="19" fillId="0" borderId="41" xfId="0" applyFont="1" applyBorder="1" applyAlignment="1"/>
    <xf numFmtId="176" fontId="19" fillId="0" borderId="0" xfId="0" applyNumberFormat="1" applyFont="1" applyAlignment="1">
      <alignment horizontal="right"/>
    </xf>
    <xf numFmtId="0" fontId="19" fillId="0" borderId="0" xfId="0" applyFont="1">
      <alignment vertical="center"/>
    </xf>
    <xf numFmtId="0" fontId="20" fillId="0" borderId="0" xfId="0" applyFont="1">
      <alignment vertical="center"/>
    </xf>
    <xf numFmtId="49" fontId="19" fillId="0" borderId="0" xfId="0" applyNumberFormat="1" applyFont="1">
      <alignment vertical="center"/>
    </xf>
    <xf numFmtId="0" fontId="6" fillId="0" borderId="0" xfId="0" applyFont="1">
      <alignment vertical="center"/>
    </xf>
    <xf numFmtId="0" fontId="7" fillId="8" borderId="33" xfId="0" applyFont="1" applyFill="1" applyBorder="1" applyAlignment="1">
      <alignment horizontal="center" vertical="center" shrinkToFit="1"/>
    </xf>
    <xf numFmtId="0" fontId="7" fillId="8" borderId="34" xfId="0" applyFont="1" applyFill="1" applyBorder="1" applyAlignment="1">
      <alignment horizontal="center" vertical="center" shrinkToFit="1"/>
    </xf>
    <xf numFmtId="0" fontId="7" fillId="8" borderId="35" xfId="0" applyFont="1" applyFill="1" applyBorder="1" applyAlignment="1">
      <alignment horizontal="center" vertical="center" shrinkToFit="1"/>
    </xf>
    <xf numFmtId="0" fontId="7" fillId="8" borderId="32" xfId="0" applyFont="1" applyFill="1" applyBorder="1" applyAlignment="1">
      <alignment horizontal="center" vertical="center" shrinkToFit="1"/>
    </xf>
    <xf numFmtId="0" fontId="7" fillId="8" borderId="36" xfId="0" applyFont="1" applyFill="1" applyBorder="1" applyAlignment="1">
      <alignment horizontal="center" vertical="center" shrinkToFit="1"/>
    </xf>
    <xf numFmtId="0" fontId="7" fillId="8" borderId="29" xfId="0" applyFont="1" applyFill="1" applyBorder="1" applyAlignment="1">
      <alignment horizontal="center" vertical="center" shrinkToFit="1"/>
    </xf>
    <xf numFmtId="0" fontId="15" fillId="8" borderId="10" xfId="0" applyFont="1" applyFill="1" applyBorder="1" applyAlignment="1">
      <alignment horizontal="center" vertical="center" shrinkToFit="1"/>
    </xf>
    <xf numFmtId="0" fontId="15" fillId="8" borderId="3" xfId="0" applyFont="1" applyFill="1" applyBorder="1" applyAlignment="1">
      <alignment horizontal="center" vertical="center" shrinkToFit="1"/>
    </xf>
    <xf numFmtId="0" fontId="15" fillId="8" borderId="13" xfId="0" applyFont="1" applyFill="1" applyBorder="1" applyAlignment="1">
      <alignment horizontal="center" vertical="center" shrinkToFit="1"/>
    </xf>
    <xf numFmtId="0" fontId="15" fillId="0" borderId="39" xfId="0" applyFont="1" applyBorder="1" applyAlignment="1">
      <alignment horizontal="center" vertical="center"/>
    </xf>
    <xf numFmtId="0" fontId="7" fillId="0" borderId="39" xfId="0" applyFont="1" applyBorder="1" applyAlignment="1">
      <alignment horizontal="center" vertical="center"/>
    </xf>
    <xf numFmtId="0" fontId="21" fillId="4" borderId="0" xfId="0" applyFont="1" applyFill="1">
      <alignment vertical="center"/>
    </xf>
    <xf numFmtId="0" fontId="8" fillId="0" borderId="39" xfId="0" applyFont="1" applyBorder="1">
      <alignment vertical="center"/>
    </xf>
    <xf numFmtId="0" fontId="8" fillId="0" borderId="39" xfId="0" applyFont="1" applyBorder="1" applyAlignment="1">
      <alignment horizontal="left" vertical="center"/>
    </xf>
    <xf numFmtId="0" fontId="8" fillId="0" borderId="0" xfId="0" applyFont="1" applyAlignment="1">
      <alignment horizontal="right" vertical="center"/>
    </xf>
    <xf numFmtId="0" fontId="15" fillId="0" borderId="0" xfId="0" applyFont="1" applyAlignment="1">
      <alignment horizontal="right" vertical="center"/>
    </xf>
    <xf numFmtId="0" fontId="7" fillId="0" borderId="0" xfId="0" applyFont="1" applyAlignment="1">
      <alignment horizontal="right" vertical="center"/>
    </xf>
    <xf numFmtId="0" fontId="10" fillId="9" borderId="17" xfId="0" applyFont="1" applyFill="1" applyBorder="1" applyAlignment="1">
      <alignment horizontal="center" vertical="center"/>
    </xf>
    <xf numFmtId="0" fontId="10" fillId="9" borderId="29" xfId="0" applyFont="1" applyFill="1" applyBorder="1" applyAlignment="1">
      <alignment horizontal="center" vertical="center"/>
    </xf>
    <xf numFmtId="0" fontId="13" fillId="6" borderId="27" xfId="0" applyFont="1" applyFill="1" applyBorder="1" applyAlignment="1">
      <alignment horizontal="center" vertical="center"/>
    </xf>
    <xf numFmtId="0" fontId="7" fillId="8" borderId="14" xfId="0" applyFont="1" applyFill="1" applyBorder="1" applyAlignment="1">
      <alignment horizontal="center" vertical="center"/>
    </xf>
    <xf numFmtId="0" fontId="7" fillId="8" borderId="11" xfId="0" applyFont="1" applyFill="1" applyBorder="1" applyAlignment="1">
      <alignment horizontal="center" vertical="center"/>
    </xf>
    <xf numFmtId="0" fontId="7" fillId="8" borderId="22" xfId="0" applyFont="1" applyFill="1" applyBorder="1" applyAlignment="1">
      <alignment horizontal="center" vertical="center"/>
    </xf>
    <xf numFmtId="0" fontId="10" fillId="4" borderId="42" xfId="0" applyFont="1" applyFill="1" applyBorder="1" applyAlignment="1">
      <alignment horizontal="center" vertical="center"/>
    </xf>
    <xf numFmtId="0" fontId="11" fillId="4" borderId="0" xfId="0" applyFont="1" applyFill="1" applyAlignment="1">
      <alignment horizontal="center" vertical="center"/>
    </xf>
    <xf numFmtId="49" fontId="13" fillId="4" borderId="42" xfId="0" applyNumberFormat="1" applyFont="1" applyFill="1" applyBorder="1" applyAlignment="1">
      <alignment horizontal="center" vertical="center"/>
    </xf>
    <xf numFmtId="49" fontId="13" fillId="4" borderId="0" xfId="0" applyNumberFormat="1" applyFont="1" applyFill="1" applyAlignment="1">
      <alignment horizontal="center" vertical="center"/>
    </xf>
    <xf numFmtId="0" fontId="13" fillId="4" borderId="0" xfId="0" applyFont="1" applyFill="1" applyAlignment="1">
      <alignment horizontal="center" vertical="center"/>
    </xf>
    <xf numFmtId="49" fontId="7" fillId="4" borderId="42" xfId="0" applyNumberFormat="1" applyFont="1" applyFill="1" applyBorder="1" applyAlignment="1">
      <alignment horizontal="center" vertical="center"/>
    </xf>
    <xf numFmtId="0" fontId="7" fillId="5" borderId="5" xfId="0" applyFont="1" applyFill="1" applyBorder="1" applyAlignment="1">
      <alignment horizontal="center" vertical="center"/>
    </xf>
    <xf numFmtId="0" fontId="7" fillId="5" borderId="6" xfId="0" applyFont="1" applyFill="1" applyBorder="1" applyAlignment="1">
      <alignment horizontal="center" vertical="center"/>
    </xf>
    <xf numFmtId="0" fontId="7" fillId="5" borderId="7" xfId="0" applyFont="1" applyFill="1" applyBorder="1" applyAlignment="1">
      <alignment horizontal="center" vertical="center"/>
    </xf>
    <xf numFmtId="0" fontId="7" fillId="8" borderId="5" xfId="0" applyFont="1" applyFill="1" applyBorder="1" applyAlignment="1">
      <alignment horizontal="center" vertical="center"/>
    </xf>
    <xf numFmtId="0" fontId="7" fillId="8" borderId="6" xfId="0" applyFont="1" applyFill="1" applyBorder="1" applyAlignment="1">
      <alignment horizontal="center" vertical="center"/>
    </xf>
    <xf numFmtId="0" fontId="7" fillId="8" borderId="7" xfId="0" applyFont="1" applyFill="1" applyBorder="1" applyAlignment="1">
      <alignment horizontal="center" vertical="center"/>
    </xf>
    <xf numFmtId="49" fontId="7" fillId="8" borderId="5" xfId="0" applyNumberFormat="1" applyFont="1" applyFill="1" applyBorder="1" applyAlignment="1">
      <alignment horizontal="center" vertical="center"/>
    </xf>
    <xf numFmtId="49" fontId="7" fillId="8" borderId="6" xfId="0" applyNumberFormat="1" applyFont="1" applyFill="1" applyBorder="1" applyAlignment="1">
      <alignment horizontal="center" vertical="center"/>
    </xf>
    <xf numFmtId="49" fontId="7" fillId="8" borderId="7" xfId="0" applyNumberFormat="1" applyFont="1" applyFill="1" applyBorder="1" applyAlignment="1">
      <alignment horizontal="center" vertical="center"/>
    </xf>
    <xf numFmtId="49" fontId="9" fillId="8" borderId="5" xfId="1" applyNumberFormat="1" applyFont="1" applyFill="1" applyBorder="1" applyAlignment="1">
      <alignment horizontal="center" vertical="center"/>
    </xf>
    <xf numFmtId="49" fontId="9" fillId="8" borderId="6" xfId="1" applyNumberFormat="1" applyFont="1" applyFill="1" applyBorder="1" applyAlignment="1">
      <alignment horizontal="center" vertical="center"/>
    </xf>
    <xf numFmtId="49" fontId="9" fillId="8" borderId="7" xfId="1" applyNumberFormat="1" applyFont="1" applyFill="1" applyBorder="1" applyAlignment="1">
      <alignment horizontal="center" vertical="center"/>
    </xf>
    <xf numFmtId="0" fontId="10" fillId="7" borderId="37" xfId="0" applyFont="1" applyFill="1" applyBorder="1" applyAlignment="1">
      <alignment horizontal="right" vertical="center"/>
    </xf>
    <xf numFmtId="0" fontId="10" fillId="7" borderId="30" xfId="0" applyFont="1" applyFill="1" applyBorder="1" applyAlignment="1">
      <alignment horizontal="right" vertical="center"/>
    </xf>
    <xf numFmtId="0" fontId="10" fillId="7" borderId="16" xfId="0" applyFont="1" applyFill="1" applyBorder="1" applyAlignment="1">
      <alignment horizontal="center" vertical="center"/>
    </xf>
    <xf numFmtId="0" fontId="10" fillId="7" borderId="38" xfId="0" applyFont="1" applyFill="1" applyBorder="1" applyAlignment="1">
      <alignment horizontal="center" vertical="center"/>
    </xf>
    <xf numFmtId="0" fontId="10" fillId="7" borderId="27" xfId="0" applyFont="1" applyFill="1" applyBorder="1" applyAlignment="1">
      <alignment horizontal="center" vertical="center"/>
    </xf>
    <xf numFmtId="0" fontId="10" fillId="7" borderId="31" xfId="0" applyFont="1" applyFill="1" applyBorder="1" applyAlignment="1">
      <alignment horizontal="center" vertical="center"/>
    </xf>
    <xf numFmtId="0" fontId="10" fillId="7" borderId="17" xfId="0" applyFont="1" applyFill="1" applyBorder="1" applyAlignment="1">
      <alignment horizontal="center" vertical="center"/>
    </xf>
    <xf numFmtId="0" fontId="10" fillId="7" borderId="19" xfId="0" applyFont="1" applyFill="1" applyBorder="1" applyAlignment="1">
      <alignment horizontal="center" vertical="center"/>
    </xf>
    <xf numFmtId="0" fontId="10" fillId="7" borderId="18" xfId="0" applyFont="1" applyFill="1" applyBorder="1" applyAlignment="1">
      <alignment horizontal="center" vertical="center"/>
    </xf>
    <xf numFmtId="0" fontId="10" fillId="7" borderId="20" xfId="0" applyFont="1" applyFill="1" applyBorder="1" applyAlignment="1">
      <alignment horizontal="center" vertical="center"/>
    </xf>
    <xf numFmtId="0" fontId="10" fillId="4" borderId="0" xfId="0" applyFont="1" applyFill="1" applyAlignment="1">
      <alignment horizontal="center" vertical="center"/>
    </xf>
    <xf numFmtId="0" fontId="10" fillId="9" borderId="27" xfId="0" applyFont="1" applyFill="1" applyBorder="1" applyAlignment="1">
      <alignment horizontal="center" vertical="center"/>
    </xf>
    <xf numFmtId="0" fontId="10" fillId="9" borderId="28" xfId="0" applyFont="1" applyFill="1" applyBorder="1" applyAlignment="1">
      <alignment horizontal="center" vertical="center"/>
    </xf>
    <xf numFmtId="0" fontId="10" fillId="9" borderId="23" xfId="0" applyFont="1" applyFill="1" applyBorder="1" applyAlignment="1">
      <alignment horizontal="center" vertical="center"/>
    </xf>
    <xf numFmtId="0" fontId="10" fillId="9" borderId="24" xfId="0" applyFont="1" applyFill="1" applyBorder="1" applyAlignment="1">
      <alignment horizontal="center" vertical="center"/>
    </xf>
    <xf numFmtId="0" fontId="10" fillId="9" borderId="19" xfId="0" applyFont="1" applyFill="1" applyBorder="1" applyAlignment="1">
      <alignment horizontal="center" vertical="center"/>
    </xf>
    <xf numFmtId="0" fontId="10" fillId="9" borderId="26" xfId="0" applyFont="1" applyFill="1" applyBorder="1" applyAlignment="1">
      <alignment horizontal="center" vertical="center"/>
    </xf>
    <xf numFmtId="0" fontId="10" fillId="9" borderId="9" xfId="0" applyFont="1" applyFill="1" applyBorder="1" applyAlignment="1">
      <alignment horizontal="center" vertical="center"/>
    </xf>
    <xf numFmtId="0" fontId="10" fillId="9" borderId="10" xfId="0" applyFont="1" applyFill="1" applyBorder="1" applyAlignment="1">
      <alignment horizontal="center" vertical="center"/>
    </xf>
    <xf numFmtId="0" fontId="10" fillId="9" borderId="11" xfId="0" applyFont="1" applyFill="1" applyBorder="1" applyAlignment="1">
      <alignment horizontal="center" vertical="center"/>
    </xf>
    <xf numFmtId="0" fontId="10" fillId="9" borderId="16" xfId="0" applyFont="1" applyFill="1" applyBorder="1" applyAlignment="1">
      <alignment horizontal="center" vertical="center"/>
    </xf>
    <xf numFmtId="0" fontId="10" fillId="9" borderId="20"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37" xfId="0" applyFont="1" applyFill="1" applyBorder="1" applyAlignment="1">
      <alignment horizontal="right" vertical="center"/>
    </xf>
    <xf numFmtId="0" fontId="13" fillId="7" borderId="30" xfId="0" applyFont="1" applyFill="1" applyBorder="1" applyAlignment="1">
      <alignment horizontal="right" vertical="center"/>
    </xf>
    <xf numFmtId="0" fontId="13" fillId="7" borderId="27" xfId="0" applyFont="1" applyFill="1" applyBorder="1" applyAlignment="1">
      <alignment horizontal="center" vertical="center"/>
    </xf>
    <xf numFmtId="0" fontId="13" fillId="7" borderId="31" xfId="0" applyFont="1" applyFill="1" applyBorder="1" applyAlignment="1">
      <alignment horizontal="center" vertical="center"/>
    </xf>
    <xf numFmtId="0" fontId="13" fillId="7" borderId="16" xfId="0" applyFont="1" applyFill="1" applyBorder="1" applyAlignment="1">
      <alignment horizontal="center" vertical="center"/>
    </xf>
    <xf numFmtId="0" fontId="13" fillId="7" borderId="38" xfId="0" applyFont="1" applyFill="1" applyBorder="1" applyAlignment="1">
      <alignment horizontal="center" vertical="center"/>
    </xf>
  </cellXfs>
  <cellStyles count="2">
    <cellStyle name="ハイパーリンク" xfId="1" builtinId="8"/>
    <cellStyle name="標準" xfId="0" builtinId="0"/>
  </cellStyles>
  <dxfs count="7">
    <dxf>
      <numFmt numFmtId="30" formatCode="@"/>
    </dxf>
    <dxf>
      <numFmt numFmtId="30" formatCode="@"/>
    </dxf>
    <dxf>
      <numFmt numFmtId="30" formatCode="@"/>
    </dxf>
    <dxf>
      <numFmt numFmtId="30" formatCode="@"/>
    </dxf>
    <dxf>
      <numFmt numFmtId="30" formatCode="@"/>
    </dxf>
    <dxf>
      <font>
        <b val="0"/>
        <i val="0"/>
        <strike val="0"/>
        <condense val="0"/>
        <extend val="0"/>
        <outline val="0"/>
        <shadow val="0"/>
        <u val="none"/>
        <vertAlign val="baseline"/>
        <sz val="11"/>
        <color theme="1"/>
        <name val="BIZ UDゴシック"/>
        <family val="2"/>
        <charset val="128"/>
        <scheme val="none"/>
      </font>
      <border diagonalUp="0" diagonalDown="0">
        <left/>
        <right style="thin">
          <color theme="5"/>
        </right>
        <top style="thin">
          <color theme="5"/>
        </top>
        <bottom/>
        <vertical/>
        <horizontal/>
      </border>
    </dxf>
    <dxf>
      <numFmt numFmtId="30" formatCode="@"/>
    </dxf>
  </dxfs>
  <tableStyles count="0" defaultTableStyle="TableStyleMedium2" defaultPivotStyle="PivotStyleLight16"/>
  <colors>
    <mruColors>
      <color rgb="FFFFFF99"/>
      <color rgb="FFFF3399"/>
      <color rgb="FFCCFFCC"/>
      <color rgb="FF0099FF"/>
      <color rgb="FF37AEFF"/>
      <color rgb="FFCCFFFF"/>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3D22296-C239-460D-84D8-0DA93EA199B8}" name="_性別" displayName="_性別" ref="K2:N6" totalsRowShown="0">
  <autoFilter ref="K2:N6" xr:uid="{E3D22296-C239-460D-84D8-0DA93EA199B8}"/>
  <tableColumns count="4">
    <tableColumn id="1" xr3:uid="{66BE22D4-6F85-43C4-B28C-2BE50E7FDF15}" name="性別コード"/>
    <tableColumn id="2" xr3:uid="{7841E7D7-FD42-4471-BF4C-08613845A594}" name="性別"/>
    <tableColumn id="3" xr3:uid="{41EA75DE-4D6A-4BF9-9B30-86A8C4BABD92}" name="性別英字"/>
    <tableColumn id="4" xr3:uid="{C93666BF-98D0-4F09-8C4F-A58B83D43795}" name="性別コード出力用"/>
  </tableColumns>
  <tableStyleInfo name="TableStyleLight10"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BB4366C-7CEE-451C-9605-A1B9712B1B1E}" name="_種目" displayName="_種目" ref="P2:S9" totalsRowShown="0">
  <autoFilter ref="P2:S9" xr:uid="{3BB4366C-7CEE-451C-9605-A1B9712B1B1E}"/>
  <tableColumns count="4">
    <tableColumn id="1" xr3:uid="{02F1B007-0E99-4639-B3DA-1DDDC23F990E}" name="種目コード"/>
    <tableColumn id="2" xr3:uid="{2386E7E6-0D80-479F-88C0-D1C9608B08A8}" name="種目"/>
    <tableColumn id="3" xr3:uid="{1A34E5FB-8AEE-49AD-9EB1-564F85C93A4E}" name="種目コード出力用"/>
    <tableColumn id="4" xr3:uid="{15A194FF-6E25-4BBD-9197-12A8092BE4F5}" name="種目コードTxt用"/>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2C7E3C5-E0A5-4858-A2DC-A58E49D980E4}" name="_距離" displayName="_距離" ref="U2:Z11" totalsRowShown="0">
  <autoFilter ref="U2:Z11" xr:uid="{D2C7E3C5-E0A5-4858-A2DC-A58E49D980E4}"/>
  <tableColumns count="6">
    <tableColumn id="1" xr3:uid="{4D8D86F1-6348-4D25-B4C1-7AC7C97956CC}" name="距離コード"/>
    <tableColumn id="2" xr3:uid="{8C8A114B-6CDE-445A-8061-D53C64DF26B9}" name="距離"/>
    <tableColumn id="3" xr3:uid="{B42EC403-9C88-48A6-9C61-E4573DEC2C50}" name="リレー距離"/>
    <tableColumn id="6" xr3:uid="{D790D995-B16D-483B-8497-EA93FA55F611}" name="距離csv用" dataDxfId="6"/>
    <tableColumn id="4" xr3:uid="{9FC8C679-4E1A-4ACB-8B4C-B2826EB36718}" name="距離コード出力用"/>
    <tableColumn id="5" xr3:uid="{72469306-C94A-4A77-8F48-3167C2E3F9FA}" name="距離コードTxt用"/>
  </tableColumns>
  <tableStyleInfo name="TableStyleLight1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7FBAF39-0441-42EF-A7B2-8BD73C82ED19}" name="_学種" displayName="_学種" ref="K12:P19" totalsRowShown="0">
  <autoFilter ref="K12:P19" xr:uid="{E7FBAF39-0441-42EF-A7B2-8BD73C82ED19}"/>
  <tableColumns count="6">
    <tableColumn id="1" xr3:uid="{46B2A44C-F689-4354-85C4-1C800AE03E42}" name="学種コード"/>
    <tableColumn id="2" xr3:uid="{9D02AB51-C124-4E5B-BF62-5E68D8F832B1}" name="学種"/>
    <tableColumn id="3" xr3:uid="{034F0F5B-8940-4669-B7BA-DC0AD0F5B27D}" name="学種略称"/>
    <tableColumn id="4" xr3:uid="{F5525466-44DB-4C96-BD8A-6B85E6FC8A8C}" name="学年開始"/>
    <tableColumn id="5" xr3:uid="{57902D36-1D98-4D5A-A768-20611E00D05E}" name="学年終了"/>
    <tableColumn id="6" xr3:uid="{EE06418F-AE88-4E3B-8A8B-F348168228F1}" name="学種コード出力用" dataDxfId="5"/>
  </tableColumns>
  <tableStyleInfo name="TableStyleLight1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75BEAD6-FCDD-46BF-9A7B-DD31DE51EE6E}" name="_クラス" displayName="_クラス" ref="F2:I4" totalsRowShown="0" headerRowDxfId="4">
  <autoFilter ref="F2:I4" xr:uid="{F75BEAD6-FCDD-46BF-9A7B-DD31DE51EE6E}"/>
  <tableColumns count="4">
    <tableColumn id="1" xr3:uid="{845E064C-FAF7-439C-B462-0FF4E5B525D5}" name="クラスコード" dataDxfId="3"/>
    <tableColumn id="2" xr3:uid="{C9209D6F-AA9B-4B89-85A0-FEC9115356BF}" name="クラス名" dataDxfId="2"/>
    <tableColumn id="3" xr3:uid="{FE5AF674-8ADC-4CFC-92B9-7A73BF000F31}" name="クラス名カナ" dataDxfId="1"/>
    <tableColumn id="4" xr3:uid="{4EA62DE9-EE5D-4AA2-ADAE-DC55A09013FF}" name="クラスコード出力用" dataDxfId="0"/>
  </tableColumns>
  <tableStyleInfo name="TableStyleLight13"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 Id="rId5" Type="http://schemas.openxmlformats.org/officeDocument/2006/relationships/table" Target="../tables/table5.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84C29-2A96-4714-8689-E16AB257F854}">
  <sheetPr codeName="Sheet1">
    <tabColor rgb="FFFFFF99"/>
  </sheetPr>
  <dimension ref="A1:G20"/>
  <sheetViews>
    <sheetView tabSelected="1" zoomScaleNormal="100" workbookViewId="0">
      <selection activeCell="D7" sqref="D7"/>
    </sheetView>
  </sheetViews>
  <sheetFormatPr defaultRowHeight="20.100000000000001" customHeight="1"/>
  <cols>
    <col min="1" max="1" width="4.625" style="6" customWidth="1"/>
    <col min="2" max="2" width="27" style="6" customWidth="1"/>
    <col min="3" max="3" width="4" style="6" customWidth="1"/>
    <col min="4" max="4" width="25.625" style="6" customWidth="1"/>
    <col min="5" max="5" width="9" style="9"/>
    <col min="6" max="6" width="25.625" style="6" customWidth="1"/>
    <col min="7" max="7" width="4.625" style="6" customWidth="1"/>
    <col min="8" max="16384" width="9" style="6"/>
  </cols>
  <sheetData>
    <row r="1" spans="1:7" s="7" customFormat="1" ht="39.950000000000003" customHeight="1">
      <c r="A1" s="10"/>
      <c r="B1" s="10" t="s">
        <v>0</v>
      </c>
      <c r="C1" s="10"/>
      <c r="D1" s="10"/>
      <c r="E1" s="11"/>
      <c r="F1" s="10"/>
      <c r="G1" s="10"/>
    </row>
    <row r="2" spans="1:7" ht="20.100000000000001" customHeight="1">
      <c r="A2" s="12"/>
      <c r="B2" s="12"/>
      <c r="C2" s="12"/>
      <c r="D2" s="12"/>
      <c r="E2" s="13"/>
      <c r="F2" s="12"/>
      <c r="G2" s="12"/>
    </row>
    <row r="3" spans="1:7" ht="20.100000000000001" customHeight="1">
      <c r="A3" s="12"/>
      <c r="B3" s="12" t="s">
        <v>113</v>
      </c>
      <c r="C3" s="12"/>
      <c r="D3" s="12"/>
      <c r="E3" s="13"/>
      <c r="F3" s="12"/>
      <c r="G3" s="12"/>
    </row>
    <row r="4" spans="1:7" ht="20.100000000000001" customHeight="1" thickBot="1">
      <c r="A4" s="12"/>
      <c r="B4" s="12"/>
      <c r="C4" s="12"/>
      <c r="D4" s="12"/>
      <c r="E4" s="13"/>
      <c r="F4" s="12"/>
      <c r="G4" s="12"/>
    </row>
    <row r="5" spans="1:7" ht="20.100000000000001" customHeight="1" thickBot="1">
      <c r="A5" s="12"/>
      <c r="B5" s="12" t="s">
        <v>1</v>
      </c>
      <c r="C5" s="12"/>
      <c r="D5" s="125" t="str">
        <f>操作禁止３!$A$2</f>
        <v>第28回 北海道学生公認記録会</v>
      </c>
      <c r="E5" s="126"/>
      <c r="F5" s="127"/>
      <c r="G5" s="12"/>
    </row>
    <row r="6" spans="1:7" ht="20.100000000000001" customHeight="1" thickBot="1">
      <c r="A6" s="12"/>
      <c r="B6" s="12" t="s">
        <v>2</v>
      </c>
      <c r="C6" s="12"/>
      <c r="D6" s="50">
        <f>操作禁止３!$A$5</f>
        <v>45970</v>
      </c>
      <c r="E6" s="13" t="s">
        <v>112</v>
      </c>
      <c r="F6" s="50">
        <f>操作禁止３!$A$7</f>
        <v>45970</v>
      </c>
      <c r="G6" s="12"/>
    </row>
    <row r="7" spans="1:7" ht="20.100000000000001" customHeight="1" thickBot="1">
      <c r="A7" s="12"/>
      <c r="B7" s="12" t="s">
        <v>26</v>
      </c>
      <c r="C7" s="12"/>
      <c r="D7" s="19"/>
      <c r="E7" s="13"/>
      <c r="F7" s="12"/>
      <c r="G7" s="12"/>
    </row>
    <row r="8" spans="1:7" ht="20.100000000000001" customHeight="1" thickBot="1">
      <c r="A8" s="12"/>
      <c r="B8" s="12" t="s">
        <v>201</v>
      </c>
      <c r="C8" s="12"/>
      <c r="D8" s="128"/>
      <c r="E8" s="129"/>
      <c r="F8" s="130"/>
      <c r="G8" s="12"/>
    </row>
    <row r="9" spans="1:7" ht="20.100000000000001" customHeight="1" thickBot="1">
      <c r="A9" s="12"/>
      <c r="B9" s="12" t="s">
        <v>3</v>
      </c>
      <c r="C9" s="12"/>
      <c r="D9" s="128"/>
      <c r="E9" s="129"/>
      <c r="F9" s="130"/>
      <c r="G9" s="12"/>
    </row>
    <row r="10" spans="1:7" ht="20.100000000000001" customHeight="1" thickBot="1">
      <c r="A10" s="12"/>
      <c r="B10" s="12" t="s">
        <v>202</v>
      </c>
      <c r="C10" s="12"/>
      <c r="D10" s="18"/>
      <c r="E10" s="13"/>
      <c r="F10" s="12"/>
      <c r="G10" s="12"/>
    </row>
    <row r="11" spans="1:7" ht="20.100000000000001" customHeight="1" thickBot="1">
      <c r="A11" s="12"/>
      <c r="B11" s="12" t="s">
        <v>114</v>
      </c>
      <c r="C11" s="12"/>
      <c r="D11" s="18"/>
      <c r="E11" s="13"/>
      <c r="F11" s="12"/>
      <c r="G11" s="12"/>
    </row>
    <row r="12" spans="1:7" ht="20.100000000000001" customHeight="1" thickBot="1">
      <c r="A12" s="12"/>
      <c r="B12" s="12"/>
      <c r="C12" s="12"/>
      <c r="D12" s="12"/>
      <c r="E12" s="13"/>
      <c r="F12" s="12"/>
      <c r="G12" s="12"/>
    </row>
    <row r="13" spans="1:7" ht="20.100000000000001" customHeight="1" thickBot="1">
      <c r="A13" s="12"/>
      <c r="B13" s="12" t="s">
        <v>116</v>
      </c>
      <c r="C13" s="12"/>
      <c r="D13" s="19"/>
      <c r="E13" s="15"/>
      <c r="F13" s="14"/>
      <c r="G13" s="12"/>
    </row>
    <row r="14" spans="1:7" ht="20.100000000000001" customHeight="1" thickBot="1">
      <c r="A14" s="12"/>
      <c r="B14" s="12" t="s">
        <v>117</v>
      </c>
      <c r="C14" s="12"/>
      <c r="D14" s="131"/>
      <c r="E14" s="132"/>
      <c r="F14" s="133"/>
      <c r="G14" s="12"/>
    </row>
    <row r="15" spans="1:7" ht="20.100000000000001" customHeight="1" thickBot="1">
      <c r="A15" s="12"/>
      <c r="B15" s="12" t="s">
        <v>115</v>
      </c>
      <c r="C15" s="12"/>
      <c r="D15" s="20"/>
      <c r="E15" s="13"/>
      <c r="F15" s="12"/>
      <c r="G15" s="12"/>
    </row>
    <row r="16" spans="1:7" ht="20.100000000000001" customHeight="1" thickBot="1">
      <c r="A16" s="12"/>
      <c r="B16" s="12" t="s">
        <v>4</v>
      </c>
      <c r="C16" s="12"/>
      <c r="D16" s="19"/>
      <c r="E16" s="13"/>
      <c r="F16" s="12"/>
      <c r="G16" s="12"/>
    </row>
    <row r="17" spans="1:7" ht="20.100000000000001" customHeight="1" thickBot="1">
      <c r="A17" s="12"/>
      <c r="B17" s="12" t="s">
        <v>5</v>
      </c>
      <c r="C17" s="12"/>
      <c r="D17" s="134"/>
      <c r="E17" s="135"/>
      <c r="F17" s="136"/>
      <c r="G17" s="12"/>
    </row>
    <row r="18" spans="1:7" ht="20.100000000000001" customHeight="1">
      <c r="A18" s="12"/>
      <c r="B18" s="12"/>
      <c r="C18" s="12"/>
      <c r="D18" s="12"/>
      <c r="E18" s="13"/>
      <c r="F18" s="12"/>
      <c r="G18" s="12"/>
    </row>
    <row r="19" spans="1:7" ht="20.100000000000001" customHeight="1">
      <c r="A19" s="12"/>
      <c r="B19" s="16" t="s">
        <v>173</v>
      </c>
      <c r="C19" s="12"/>
      <c r="D19" s="12"/>
      <c r="E19" s="13"/>
      <c r="F19" s="12"/>
      <c r="G19" s="12"/>
    </row>
    <row r="20" spans="1:7" ht="20.100000000000001" customHeight="1">
      <c r="A20" s="12"/>
      <c r="B20" s="16"/>
      <c r="C20" s="12"/>
      <c r="D20" s="12"/>
      <c r="E20" s="13"/>
      <c r="F20" s="12"/>
      <c r="G20" s="12"/>
    </row>
  </sheetData>
  <mergeCells count="5">
    <mergeCell ref="D5:F5"/>
    <mergeCell ref="D8:F8"/>
    <mergeCell ref="D9:F9"/>
    <mergeCell ref="D14:F14"/>
    <mergeCell ref="D17:F17"/>
  </mergeCells>
  <phoneticPr fontId="1"/>
  <dataValidations count="6">
    <dataValidation imeMode="halfKatakana" allowBlank="1" showInputMessage="1" showErrorMessage="1" prompt="団体略称のヨミガナを半角カタカナで入力してください_x000a_ただし８字以内としてください" sqref="D11" xr:uid="{87BE574F-0221-466C-86FC-8B0955D9CA0D}"/>
    <dataValidation imeMode="halfKatakana" allowBlank="1" showInputMessage="1" showErrorMessage="1" prompt="団体正式名称のヨミガナを半角カタカナで入力してください" sqref="D9:F9" xr:uid="{B3DBDC49-DF34-4BE9-8120-1BA0A010BF0B}"/>
    <dataValidation allowBlank="1" showInputMessage="1" showErrorMessage="1" prompt="電光掲示板やプログラムに記載される団体名を６字以内（半角文字は２字で1字分とカウント）で入力してください" sqref="D10" xr:uid="{D0DCCE1D-E953-42E1-A480-A038CB82F51E}"/>
    <dataValidation allowBlank="1" showInputMessage="1" showErrorMessage="1" prompt="5ケタの団体番号を入力してください。わからない/ない場合は入力不要です" sqref="D7" xr:uid="{696D6DB5-7476-410E-BB06-2002D04D0202}"/>
    <dataValidation allowBlank="1" showInputMessage="1" showErrorMessage="1" prompt="団体名称の正式名称を入力してください" sqref="D8:F8" xr:uid="{A284EF4E-799D-44CD-B582-FBD2F3A071E2}"/>
    <dataValidation allowBlank="1" showInputMessage="1" showErrorMessage="1" prompt="エントリーの確認等に使用する場合がありますので必ず正しい情報を記入してください" sqref="D17:F17 D16 D15 D14:F14 D13" xr:uid="{AEA8DDE3-E7A0-4F36-B3BD-5444AB90EA62}"/>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C27FD-B087-4796-80FA-63FEC117EE6B}">
  <sheetPr codeName="Sheet2">
    <tabColor rgb="FFFF3399"/>
  </sheetPr>
  <dimension ref="B2:L49"/>
  <sheetViews>
    <sheetView zoomScaleNormal="100" workbookViewId="0">
      <selection activeCell="B5" sqref="B5"/>
    </sheetView>
  </sheetViews>
  <sheetFormatPr defaultRowHeight="13.5"/>
  <cols>
    <col min="1" max="1" width="2.625" style="81" customWidth="1"/>
    <col min="2" max="2" width="6.625" style="81" customWidth="1"/>
    <col min="3" max="3" width="9.625" style="81" customWidth="1"/>
    <col min="4" max="4" width="4.625" style="81" customWidth="1"/>
    <col min="5" max="5" width="9" style="81"/>
    <col min="6" max="6" width="10.625" style="81" customWidth="1"/>
    <col min="7" max="7" width="4.625" style="81" customWidth="1"/>
    <col min="8" max="8" width="9" style="81"/>
    <col min="9" max="9" width="10.625" style="81" customWidth="1"/>
    <col min="10" max="10" width="9" style="81"/>
    <col min="11" max="11" width="3.625" style="81" customWidth="1"/>
    <col min="12" max="12" width="7.625" style="81" customWidth="1"/>
    <col min="13" max="13" width="2.625" style="81" customWidth="1"/>
    <col min="14" max="16384" width="9" style="81"/>
  </cols>
  <sheetData>
    <row r="2" spans="2:12" s="80" customFormat="1" ht="16.5">
      <c r="B2" s="80">
        <f>団体情報入力!D8</f>
        <v>0</v>
      </c>
    </row>
    <row r="3" spans="2:12" ht="16.5">
      <c r="H3" s="82"/>
      <c r="L3" s="83" t="str">
        <f>団体情報入力!D5</f>
        <v>第28回 北海道学生公認記録会</v>
      </c>
    </row>
    <row r="4" spans="2:12">
      <c r="H4" s="82"/>
    </row>
    <row r="5" spans="2:12" s="84" customFormat="1" ht="18.75">
      <c r="B5" s="84" t="s">
        <v>153</v>
      </c>
    </row>
    <row r="7" spans="2:12" s="80" customFormat="1" ht="16.5">
      <c r="B7" s="80" t="s">
        <v>154</v>
      </c>
    </row>
    <row r="8" spans="2:12" s="85" customFormat="1" ht="14.25"/>
    <row r="9" spans="2:12" s="86" customFormat="1" ht="28.5">
      <c r="B9" s="86" t="s">
        <v>155</v>
      </c>
      <c r="C9" s="87" t="s">
        <v>156</v>
      </c>
      <c r="E9" s="86" t="s">
        <v>157</v>
      </c>
      <c r="F9" s="86" t="s">
        <v>158</v>
      </c>
      <c r="G9" s="88"/>
      <c r="H9" s="86" t="s">
        <v>159</v>
      </c>
      <c r="I9" s="86" t="s">
        <v>158</v>
      </c>
      <c r="J9" s="88"/>
    </row>
    <row r="10" spans="2:12" s="85" customFormat="1" ht="14.25">
      <c r="B10" s="89"/>
      <c r="C10" s="89"/>
      <c r="D10" s="89"/>
      <c r="E10" s="89"/>
      <c r="F10" s="89"/>
      <c r="G10" s="89"/>
      <c r="H10" s="89"/>
      <c r="I10" s="89"/>
      <c r="J10" s="89"/>
      <c r="K10" s="89"/>
    </row>
    <row r="11" spans="2:12" s="85" customFormat="1" ht="14.25">
      <c r="B11" s="90"/>
      <c r="C11" s="90"/>
      <c r="D11" s="90"/>
      <c r="E11" s="90"/>
      <c r="F11" s="90"/>
      <c r="G11" s="90"/>
      <c r="H11" s="90"/>
      <c r="I11" s="90"/>
      <c r="J11" s="90"/>
      <c r="K11" s="90"/>
    </row>
    <row r="12" spans="2:12" s="86" customFormat="1" ht="14.25">
      <c r="B12" s="86">
        <f>$E$12+$H$12</f>
        <v>0</v>
      </c>
      <c r="C12" s="91">
        <f>$F$12+$I$12</f>
        <v>0</v>
      </c>
      <c r="E12" s="86">
        <f>COUNTIF(選手基本データ入力!$C10:$C59,"男子")</f>
        <v>0</v>
      </c>
      <c r="F12" s="91">
        <f>COUNTIFS(選手基本データ入力!$C10:$C59,"男子",選手基本データ入力!$Q10:$Q59,"〇")</f>
        <v>0</v>
      </c>
      <c r="H12" s="86">
        <f>COUNTIF(選手基本データ入力!$C10:$C59,"女子")</f>
        <v>0</v>
      </c>
      <c r="I12" s="91">
        <f>COUNTIFS(選手基本データ入力!$C10:$C59,"女子",選手基本データ入力!$Q10:$Q59,"〇")</f>
        <v>0</v>
      </c>
    </row>
    <row r="13" spans="2:12" s="85" customFormat="1" ht="14.25"/>
    <row r="14" spans="2:12" s="80" customFormat="1" ht="16.5">
      <c r="B14" s="80" t="s">
        <v>160</v>
      </c>
      <c r="E14" s="81"/>
    </row>
    <row r="15" spans="2:12" s="85" customFormat="1" ht="14.25">
      <c r="E15" s="81" t="s">
        <v>172</v>
      </c>
    </row>
    <row r="16" spans="2:12" s="86" customFormat="1" ht="14.25">
      <c r="B16" s="86" t="s">
        <v>155</v>
      </c>
    </row>
    <row r="17" spans="2:11" s="85" customFormat="1" ht="14.25">
      <c r="B17" s="89"/>
      <c r="C17" s="89"/>
      <c r="D17" s="89"/>
      <c r="E17" s="89"/>
      <c r="F17" s="89"/>
      <c r="G17" s="89"/>
      <c r="H17" s="89"/>
      <c r="I17" s="89"/>
      <c r="J17" s="89"/>
      <c r="K17" s="89"/>
    </row>
    <row r="18" spans="2:11" s="85" customFormat="1" ht="14.25">
      <c r="B18" s="90"/>
      <c r="C18" s="90"/>
      <c r="D18" s="90"/>
      <c r="E18" s="90"/>
      <c r="F18" s="90"/>
      <c r="G18" s="90"/>
      <c r="H18" s="90"/>
      <c r="I18" s="90"/>
      <c r="J18" s="90"/>
      <c r="K18" s="90"/>
    </row>
    <row r="19" spans="2:11" s="86" customFormat="1" ht="14.25">
      <c r="B19" s="86">
        <f>COUNTA(個人種目エントリー入力!$D8:$D307)</f>
        <v>0</v>
      </c>
    </row>
    <row r="20" spans="2:11" s="85" customFormat="1" ht="14.25"/>
    <row r="21" spans="2:11" s="80" customFormat="1" ht="16.5">
      <c r="B21" s="80" t="s">
        <v>161</v>
      </c>
    </row>
    <row r="22" spans="2:11" s="85" customFormat="1" ht="14.25"/>
    <row r="23" spans="2:11" s="86" customFormat="1" ht="14.25">
      <c r="B23" s="86" t="s">
        <v>155</v>
      </c>
      <c r="E23" s="86" t="s">
        <v>157</v>
      </c>
      <c r="H23" s="86" t="s">
        <v>159</v>
      </c>
      <c r="J23" s="86" t="s">
        <v>162</v>
      </c>
    </row>
    <row r="24" spans="2:11" s="85" customFormat="1" ht="14.25">
      <c r="B24" s="89"/>
      <c r="C24" s="89"/>
      <c r="D24" s="89"/>
      <c r="E24" s="89"/>
      <c r="F24" s="89"/>
      <c r="G24" s="89"/>
      <c r="H24" s="89"/>
      <c r="I24" s="89"/>
      <c r="J24" s="89"/>
      <c r="K24" s="89"/>
    </row>
    <row r="25" spans="2:11" s="85" customFormat="1" ht="14.25">
      <c r="B25" s="90"/>
      <c r="C25" s="90"/>
      <c r="D25" s="90"/>
      <c r="E25" s="90"/>
      <c r="F25" s="90"/>
      <c r="G25" s="90"/>
      <c r="H25" s="90"/>
      <c r="I25" s="90"/>
      <c r="J25" s="90"/>
      <c r="K25" s="90"/>
    </row>
    <row r="26" spans="2:11" s="86" customFormat="1" ht="14.25">
      <c r="B26" s="86">
        <f>$E$26+$H$26+$J$26</f>
        <v>0</v>
      </c>
      <c r="E26" s="86">
        <f>COUNTIF(リレー種目エントリー入力!$F8:$F57,"男子")</f>
        <v>0</v>
      </c>
      <c r="H26" s="86">
        <f>COUNTIF(リレー種目エントリー入力!$F8:$F57,"女子")</f>
        <v>0</v>
      </c>
      <c r="J26" s="86">
        <f>COUNTIF(リレー種目エントリー入力!$F8:$F57,"混合")+COUNTIF(リレー種目エントリー入力!$F8:$F57,"混成")</f>
        <v>0</v>
      </c>
    </row>
    <row r="27" spans="2:11" s="85" customFormat="1" ht="14.25"/>
    <row r="28" spans="2:11" s="85" customFormat="1" ht="14.25"/>
    <row r="29" spans="2:11" s="85" customFormat="1" ht="14.25"/>
    <row r="30" spans="2:11" s="84" customFormat="1" ht="18.75">
      <c r="B30" s="84" t="s">
        <v>163</v>
      </c>
    </row>
    <row r="31" spans="2:11" s="92" customFormat="1" ht="12" customHeight="1"/>
    <row r="32" spans="2:11" s="92" customFormat="1" ht="18" customHeight="1">
      <c r="B32" s="93" t="s">
        <v>164</v>
      </c>
      <c r="F32" s="92">
        <f>団体情報入力!$D$8</f>
        <v>0</v>
      </c>
      <c r="G32" s="94"/>
    </row>
    <row r="33" spans="2:7" s="92" customFormat="1" ht="12" customHeight="1">
      <c r="B33" s="93"/>
      <c r="G33" s="94"/>
    </row>
    <row r="34" spans="2:7" s="92" customFormat="1" ht="18" customHeight="1">
      <c r="B34" s="93" t="s">
        <v>170</v>
      </c>
      <c r="F34" s="92">
        <f>団体情報入力!D9</f>
        <v>0</v>
      </c>
      <c r="G34" s="94"/>
    </row>
    <row r="35" spans="2:7" s="92" customFormat="1" ht="12" customHeight="1">
      <c r="B35" s="93"/>
      <c r="G35" s="94"/>
    </row>
    <row r="36" spans="2:7" s="92" customFormat="1" ht="18" customHeight="1">
      <c r="B36" s="93" t="s">
        <v>171</v>
      </c>
      <c r="F36" s="92">
        <f>団体情報入力!D10</f>
        <v>0</v>
      </c>
      <c r="G36" s="94"/>
    </row>
    <row r="37" spans="2:7" s="92" customFormat="1" ht="12" customHeight="1">
      <c r="B37" s="93"/>
      <c r="G37" s="94"/>
    </row>
    <row r="38" spans="2:7" s="92" customFormat="1" ht="18" customHeight="1">
      <c r="B38" s="93" t="s">
        <v>165</v>
      </c>
      <c r="F38" s="92">
        <f>団体情報入力!D11</f>
        <v>0</v>
      </c>
      <c r="G38" s="94"/>
    </row>
    <row r="39" spans="2:7" s="92" customFormat="1" ht="12" customHeight="1">
      <c r="B39" s="93"/>
    </row>
    <row r="40" spans="2:7" s="92" customFormat="1" ht="12" customHeight="1">
      <c r="B40" s="93"/>
    </row>
    <row r="41" spans="2:7" s="92" customFormat="1" ht="18" customHeight="1">
      <c r="B41" s="93" t="s">
        <v>166</v>
      </c>
      <c r="F41" s="92" t="str">
        <f>団体情報入力!D13 &amp; "　" &amp; 団体情報入力!D14</f>
        <v>　</v>
      </c>
      <c r="G41" s="94"/>
    </row>
    <row r="42" spans="2:7" s="92" customFormat="1" ht="12" customHeight="1">
      <c r="B42" s="93"/>
    </row>
    <row r="43" spans="2:7" s="92" customFormat="1" ht="18" customHeight="1">
      <c r="B43" s="93" t="s">
        <v>167</v>
      </c>
      <c r="F43" s="94">
        <f>団体情報入力!D15</f>
        <v>0</v>
      </c>
      <c r="G43" s="94"/>
    </row>
    <row r="44" spans="2:7" s="92" customFormat="1" ht="12" customHeight="1">
      <c r="B44" s="93"/>
    </row>
    <row r="45" spans="2:7" s="92" customFormat="1" ht="18" customHeight="1">
      <c r="B45" s="93" t="s">
        <v>168</v>
      </c>
      <c r="F45" s="94">
        <f>団体情報入力!D16</f>
        <v>0</v>
      </c>
      <c r="G45" s="94"/>
    </row>
    <row r="46" spans="2:7" s="92" customFormat="1" ht="12" customHeight="1">
      <c r="B46" s="93"/>
    </row>
    <row r="47" spans="2:7" s="92" customFormat="1" ht="18" customHeight="1">
      <c r="B47" s="93" t="s">
        <v>169</v>
      </c>
      <c r="F47" s="94">
        <f>団体情報入力!D17</f>
        <v>0</v>
      </c>
      <c r="G47" s="94"/>
    </row>
    <row r="48" spans="2:7" s="92" customFormat="1" ht="12" customHeight="1"/>
    <row r="49" s="95" customFormat="1" ht="12" customHeight="1"/>
  </sheetData>
  <phoneticPr fontId="3"/>
  <pageMargins left="0.7" right="0.7" top="0.75" bottom="0.75" header="0.3" footer="0.3"/>
  <pageSetup paperSize="9" scale="9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B40AD-0D8E-40F8-B137-CCA1C59D3447}">
  <sheetPr codeName="Sheet3">
    <tabColor rgb="FFFFFF99"/>
  </sheetPr>
  <dimension ref="A1:AB61"/>
  <sheetViews>
    <sheetView zoomScaleNormal="100" workbookViewId="0">
      <selection activeCell="F8" sqref="F8"/>
    </sheetView>
  </sheetViews>
  <sheetFormatPr defaultRowHeight="20.100000000000001" customHeight="1"/>
  <cols>
    <col min="1" max="1" width="4.625" style="9" customWidth="1"/>
    <col min="2" max="2" width="7.125" style="9" customWidth="1"/>
    <col min="3" max="3" width="10.625" style="9" customWidth="1"/>
    <col min="4" max="5" width="15.625" style="9" customWidth="1"/>
    <col min="6" max="6" width="6.625" style="9" customWidth="1"/>
    <col min="7" max="7" width="17.625" style="9" customWidth="1"/>
    <col min="8" max="8" width="14.625" style="9" customWidth="1"/>
    <col min="9" max="9" width="6.625" style="9" customWidth="1"/>
    <col min="10" max="12" width="5.625" style="9" customWidth="1"/>
    <col min="13" max="13" width="12.625" style="9" customWidth="1"/>
    <col min="14" max="14" width="4.625" style="9" customWidth="1"/>
    <col min="15" max="16" width="15.625" style="16" customWidth="1"/>
    <col min="17" max="19" width="9" style="9"/>
    <col min="20" max="20" width="9" style="106"/>
    <col min="21" max="27" width="14.625" style="9" customWidth="1"/>
    <col min="28" max="28" width="11.625" style="112" bestFit="1" customWidth="1"/>
    <col min="29" max="16384" width="9" style="9"/>
  </cols>
  <sheetData>
    <row r="1" spans="1:28" s="8" customFormat="1" ht="39.950000000000003" customHeight="1">
      <c r="A1" s="11"/>
      <c r="B1" s="10" t="s">
        <v>27</v>
      </c>
      <c r="C1" s="10"/>
      <c r="D1" s="11"/>
      <c r="E1" s="11"/>
      <c r="F1" s="11"/>
      <c r="G1" s="11"/>
      <c r="H1" s="11"/>
      <c r="I1" s="11"/>
      <c r="J1" s="11"/>
      <c r="K1" s="11"/>
      <c r="L1" s="11"/>
      <c r="M1" s="11"/>
      <c r="N1" s="11"/>
      <c r="O1" s="76"/>
      <c r="P1" s="76"/>
      <c r="T1" s="109" t="s">
        <v>176</v>
      </c>
      <c r="AB1" s="110"/>
    </row>
    <row r="2" spans="1:28" s="51" customFormat="1" ht="20.100000000000001" customHeight="1">
      <c r="A2" s="47"/>
      <c r="B2" s="46" t="s">
        <v>149</v>
      </c>
      <c r="C2" s="46"/>
      <c r="D2" s="47"/>
      <c r="E2" s="47"/>
      <c r="F2" s="47"/>
      <c r="G2" s="47"/>
      <c r="H2" s="47"/>
      <c r="I2" s="47"/>
      <c r="J2" s="47"/>
      <c r="K2" s="47"/>
      <c r="L2" s="47"/>
      <c r="M2" s="47"/>
      <c r="N2" s="47"/>
      <c r="O2" s="16"/>
      <c r="P2" s="16"/>
      <c r="T2" s="105"/>
      <c r="AB2" s="111"/>
    </row>
    <row r="3" spans="1:28" s="51" customFormat="1" ht="20.100000000000001" customHeight="1">
      <c r="A3" s="47"/>
      <c r="B3" s="16" t="s">
        <v>144</v>
      </c>
      <c r="C3" s="46"/>
      <c r="D3" s="47"/>
      <c r="E3" s="47"/>
      <c r="F3" s="47"/>
      <c r="G3" s="47"/>
      <c r="H3" s="47"/>
      <c r="I3" s="47"/>
      <c r="J3" s="47"/>
      <c r="K3" s="47"/>
      <c r="L3" s="47"/>
      <c r="M3" s="47"/>
      <c r="N3" s="47"/>
      <c r="O3" s="16"/>
      <c r="P3" s="16"/>
      <c r="T3" s="105"/>
      <c r="AB3" s="111"/>
    </row>
    <row r="4" spans="1:28" s="51" customFormat="1" ht="20.100000000000001" customHeight="1">
      <c r="A4" s="13"/>
      <c r="B4" s="16" t="s">
        <v>212</v>
      </c>
      <c r="C4" s="16"/>
      <c r="D4" s="13"/>
      <c r="E4" s="47"/>
      <c r="F4" s="47"/>
      <c r="G4" s="47"/>
      <c r="H4" s="47"/>
      <c r="I4" s="47"/>
      <c r="J4" s="47"/>
      <c r="K4" s="47"/>
      <c r="L4" s="47"/>
      <c r="M4" s="47"/>
      <c r="N4" s="47"/>
      <c r="O4" s="16"/>
      <c r="P4" s="16"/>
      <c r="T4" s="105"/>
      <c r="AB4" s="111"/>
    </row>
    <row r="5" spans="1:28" s="51" customFormat="1" ht="20.100000000000001" customHeight="1" thickBot="1">
      <c r="A5" s="47"/>
      <c r="B5" s="47"/>
      <c r="C5" s="47"/>
      <c r="D5" s="47"/>
      <c r="E5" s="47"/>
      <c r="F5" s="47"/>
      <c r="G5" s="47"/>
      <c r="H5" s="47"/>
      <c r="I5" s="47"/>
      <c r="J5" s="47"/>
      <c r="K5" s="47"/>
      <c r="L5" s="47"/>
      <c r="M5" s="47"/>
      <c r="N5" s="47"/>
      <c r="O5" s="16"/>
      <c r="P5" s="16"/>
      <c r="T5" s="105"/>
      <c r="U5" s="51" t="s">
        <v>180</v>
      </c>
      <c r="V5" s="51" t="s">
        <v>181</v>
      </c>
      <c r="W5" s="51" t="s">
        <v>182</v>
      </c>
      <c r="X5" s="51" t="s">
        <v>183</v>
      </c>
      <c r="Y5" s="51" t="s">
        <v>184</v>
      </c>
      <c r="Z5" s="51" t="s">
        <v>185</v>
      </c>
      <c r="AA5" s="51" t="s">
        <v>186</v>
      </c>
      <c r="AB5" s="111"/>
    </row>
    <row r="6" spans="1:28" ht="20.100000000000001" customHeight="1">
      <c r="A6" s="13"/>
      <c r="B6" s="137" t="s">
        <v>28</v>
      </c>
      <c r="C6" s="139" t="s">
        <v>26</v>
      </c>
      <c r="D6" s="139" t="s">
        <v>29</v>
      </c>
      <c r="E6" s="139" t="s">
        <v>30</v>
      </c>
      <c r="F6" s="139" t="s">
        <v>7</v>
      </c>
      <c r="G6" s="139" t="s">
        <v>20</v>
      </c>
      <c r="H6" s="139" t="s">
        <v>21</v>
      </c>
      <c r="I6" s="139" t="s">
        <v>14</v>
      </c>
      <c r="J6" s="143" t="s">
        <v>22</v>
      </c>
      <c r="K6" s="144"/>
      <c r="L6" s="145"/>
      <c r="M6" s="141" t="s">
        <v>151</v>
      </c>
      <c r="N6" s="13"/>
      <c r="Z6" s="9" t="s">
        <v>179</v>
      </c>
      <c r="AA6" s="9" t="s">
        <v>179</v>
      </c>
    </row>
    <row r="7" spans="1:28" ht="20.100000000000001" customHeight="1" thickBot="1">
      <c r="A7" s="13"/>
      <c r="B7" s="138"/>
      <c r="C7" s="146"/>
      <c r="D7" s="140"/>
      <c r="E7" s="140"/>
      <c r="F7" s="140"/>
      <c r="G7" s="140"/>
      <c r="H7" s="140"/>
      <c r="I7" s="140"/>
      <c r="J7" s="21" t="s">
        <v>23</v>
      </c>
      <c r="K7" s="21" t="s">
        <v>24</v>
      </c>
      <c r="L7" s="53" t="s">
        <v>148</v>
      </c>
      <c r="M7" s="142"/>
      <c r="N7" s="13"/>
      <c r="O7" s="16" t="s">
        <v>150</v>
      </c>
      <c r="U7" s="9" t="s">
        <v>177</v>
      </c>
      <c r="V7" s="9" t="s">
        <v>178</v>
      </c>
      <c r="W7" s="9" t="s">
        <v>73</v>
      </c>
      <c r="X7" s="9" t="s">
        <v>34</v>
      </c>
      <c r="Y7" s="9" t="s">
        <v>43</v>
      </c>
      <c r="Z7" s="9" t="s">
        <v>54</v>
      </c>
      <c r="AA7" s="9" t="s">
        <v>22</v>
      </c>
      <c r="AB7" s="112" t="s">
        <v>151</v>
      </c>
    </row>
    <row r="8" spans="1:28" ht="20.100000000000001" customHeight="1">
      <c r="A8" s="13"/>
      <c r="B8" s="64">
        <v>1</v>
      </c>
      <c r="C8" s="68" t="str">
        <f>IF($G8="","",ASC(団体情報入力!$D$7))</f>
        <v/>
      </c>
      <c r="D8" s="65" t="str">
        <f>IF($G8="","",団体情報入力!$D$10)</f>
        <v/>
      </c>
      <c r="E8" s="65" t="str">
        <f>IF($G8="","",団体情報入力!$D$11)</f>
        <v/>
      </c>
      <c r="F8" s="65"/>
      <c r="G8" s="65"/>
      <c r="H8" s="65"/>
      <c r="I8" s="65"/>
      <c r="J8" s="66"/>
      <c r="K8" s="66"/>
      <c r="L8" s="66"/>
      <c r="M8" s="73"/>
      <c r="N8" s="13"/>
      <c r="O8" s="16" t="s">
        <v>151</v>
      </c>
      <c r="P8" s="16" t="s">
        <v>152</v>
      </c>
      <c r="U8" s="9" t="str">
        <f>IF($G8="","",RIGHT($C8,3))</f>
        <v/>
      </c>
      <c r="V8" s="9" t="str">
        <f>IF($G8="","",IF(LEN($C8)=4,"0"&amp;LEFT($C8,1),LEFT($C8,2)))</f>
        <v/>
      </c>
      <c r="W8" s="9" t="str">
        <f>IF($G8="","",
IF(リレー種目エントリー入力!$I8="幼児",5,
IF(リレー種目エントリー入力!$I8="小学",1,
IF(リレー種目エントリー入力!$I8="中学",2,
IF(リレー種目エントリー入力!$I8="高校",3,
IF(リレー種目エントリー入力!$I8="大学",4,
IF(リレー種目エントリー入力!$I8="一般",5,
IF(リレー種目エントリー入力!$I8="高専",6,
5
))))))))</f>
        <v/>
      </c>
      <c r="X8" s="9" t="str">
        <f>IF(リレー種目エントリー入力!$F8="男子",1,
IF(リレー種目エントリー入力!$F8="女子",2,
IF(リレー種目エントリー入力!$F8="混成",3,
IF(リレー種目エントリー入力!$F8="混合",4,
  ""
))))</f>
        <v/>
      </c>
      <c r="Y8" s="9" t="str">
        <f>IF($G8="","",
IF(リレー種目エントリー入力!$G8="フリーリレー",6,7))</f>
        <v/>
      </c>
      <c r="Z8" s="9" t="str">
        <f>IF(リレー種目エントリー入力!$H8="４×25m",3,
IF(リレー種目エントリー入力!$H8="４×50m",4,
IF(リレー種目エントリー入力!$H8="４×100m",5,
IF(リレー種目エントリー入力!$H8="４×200m",6,
IF(リレー種目エントリー入力!$H8="４×375m",7,
IF(リレー種目エントリー入力!$H8="４×75m",8,
""))))))</f>
        <v/>
      </c>
      <c r="AA8" s="9" t="str">
        <f>IF($G8="","",IF(AND(リレー種目エントリー入力!$J8="",リレー種目エントリー入力!$K8="",リレー種目エントリー入力!$L8=""),"99:59:99",
ASC($J8)&amp;
IF($J8="","",":")
&amp;
IF(LEN(リレー種目エントリー入力!$K8)=0,"00",IF(LEN(リレー種目エントリー入力!$K8)=1,"0"&amp;ASC($K8),ASC($K8)))&amp;"."&amp;
IF(LEN(リレー種目エントリー入力!$L8)=0,"00",IF(LEN(リレー種目エントリー入力!$L8)=1,"0"&amp;ASC($L8),ASC($L8)))))</f>
        <v/>
      </c>
      <c r="AB8" s="112" t="str">
        <f>ASC(M8)</f>
        <v/>
      </c>
    </row>
    <row r="9" spans="1:28" ht="20.100000000000001" customHeight="1">
      <c r="A9" s="13"/>
      <c r="B9" s="67">
        <v>2</v>
      </c>
      <c r="C9" s="68" t="str">
        <f>IF($G9="","",ASC(団体情報入力!$D$7))</f>
        <v/>
      </c>
      <c r="D9" s="68" t="str">
        <f>IF($G9="","",団体情報入力!$D$10)</f>
        <v/>
      </c>
      <c r="E9" s="68" t="str">
        <f>IF($G9="","",団体情報入力!$D$11)</f>
        <v/>
      </c>
      <c r="F9" s="68"/>
      <c r="G9" s="68"/>
      <c r="H9" s="68"/>
      <c r="I9" s="68"/>
      <c r="J9" s="69"/>
      <c r="K9" s="69"/>
      <c r="L9" s="69"/>
      <c r="M9" s="74"/>
      <c r="N9" s="13"/>
      <c r="O9" s="16" t="s">
        <v>203</v>
      </c>
      <c r="P9" s="16" t="s">
        <v>206</v>
      </c>
      <c r="U9" s="9" t="str">
        <f t="shared" ref="U9:U57" si="0">IF($G9="","",RIGHT($C9,3))</f>
        <v/>
      </c>
      <c r="V9" s="9" t="str">
        <f t="shared" ref="V9:V57" si="1">IF($G9="","",IF(LEN($C9)=4,"0"&amp;LEFT($C9,1),LEFT($C9,2)))</f>
        <v/>
      </c>
      <c r="W9" s="9" t="str">
        <f>IF($G9="","",
IF(リレー種目エントリー入力!$I9="幼児",5,
IF(リレー種目エントリー入力!$I9="小学",1,
IF(リレー種目エントリー入力!$I9="中学",2,
IF(リレー種目エントリー入力!$I9="高校",3,
IF(リレー種目エントリー入力!$I9="大学",4,
IF(リレー種目エントリー入力!$I9="一般",5,
IF(リレー種目エントリー入力!$I9="高専",6,
5
))))))))</f>
        <v/>
      </c>
      <c r="X9" s="9" t="str">
        <f>IF(リレー種目エントリー入力!$F9="男子",1,
IF(リレー種目エントリー入力!$F9="女子",2,
IF(リレー種目エントリー入力!$F9="混成",3,
IF(リレー種目エントリー入力!$F9="混合",4,
  ""
))))</f>
        <v/>
      </c>
      <c r="Y9" s="9" t="str">
        <f>IF($G9="","",
IF(リレー種目エントリー入力!$G9="フリーリレー",6,7))</f>
        <v/>
      </c>
      <c r="Z9" s="9" t="str">
        <f>IF(リレー種目エントリー入力!$H9="４×25m",3,
IF(リレー種目エントリー入力!$H9="４×50m",4,
IF(リレー種目エントリー入力!$H9="４×100m",5,
IF(リレー種目エントリー入力!$H9="４×200m",6,
IF(リレー種目エントリー入力!$H9="４×375m",7,
IF(リレー種目エントリー入力!$H9="４×75m",8,
""))))))</f>
        <v/>
      </c>
      <c r="AA9" s="9" t="str">
        <f>IF($G9="","",IF(AND(リレー種目エントリー入力!$J9="",リレー種目エントリー入力!$K9="",リレー種目エントリー入力!$L9=""),"99:59:99",
ASC($J9)&amp;
IF($J9="","",":")
&amp;
IF(LEN(リレー種目エントリー入力!$K9)=0,"00",IF(LEN(リレー種目エントリー入力!$K9)=1,"0"&amp;ASC($K9),ASC($K9)))&amp;"."&amp;
IF(LEN(リレー種目エントリー入力!$L9)=0,"00",IF(LEN(リレー種目エントリー入力!$L9)=1,"0"&amp;ASC($L9),ASC($L9)))))</f>
        <v/>
      </c>
      <c r="AB9" s="112" t="str">
        <f t="shared" ref="AB9:AB57" si="2">ASC(M9)</f>
        <v/>
      </c>
    </row>
    <row r="10" spans="1:28" ht="20.100000000000001" customHeight="1">
      <c r="A10" s="13"/>
      <c r="B10" s="67">
        <v>3</v>
      </c>
      <c r="C10" s="68" t="str">
        <f>IF($G10="","",ASC(団体情報入力!$D$7))</f>
        <v/>
      </c>
      <c r="D10" s="68" t="str">
        <f>IF($G10="","",団体情報入力!$D$10)</f>
        <v/>
      </c>
      <c r="E10" s="68" t="str">
        <f>IF($G10="","",団体情報入力!$D$11)</f>
        <v/>
      </c>
      <c r="F10" s="68"/>
      <c r="G10" s="68"/>
      <c r="H10" s="68"/>
      <c r="I10" s="68"/>
      <c r="J10" s="69"/>
      <c r="K10" s="69"/>
      <c r="L10" s="69"/>
      <c r="M10" s="74"/>
      <c r="N10" s="13"/>
      <c r="O10" s="16" t="s">
        <v>204</v>
      </c>
      <c r="P10" s="16" t="s">
        <v>208</v>
      </c>
      <c r="U10" s="9" t="str">
        <f t="shared" si="0"/>
        <v/>
      </c>
      <c r="V10" s="9" t="str">
        <f t="shared" si="1"/>
        <v/>
      </c>
      <c r="W10" s="9" t="str">
        <f>IF($G10="","",
IF(リレー種目エントリー入力!$I10="幼児",5,
IF(リレー種目エントリー入力!$I10="小学",1,
IF(リレー種目エントリー入力!$I10="中学",2,
IF(リレー種目エントリー入力!$I10="高校",3,
IF(リレー種目エントリー入力!$I10="大学",4,
IF(リレー種目エントリー入力!$I10="一般",5,
IF(リレー種目エントリー入力!$I10="高専",6,
5
))))))))</f>
        <v/>
      </c>
      <c r="X10" s="9" t="str">
        <f>IF(リレー種目エントリー入力!$F10="男子",1,
IF(リレー種目エントリー入力!$F10="女子",2,
IF(リレー種目エントリー入力!$F10="混成",3,
IF(リレー種目エントリー入力!$F10="混合",4,
  ""
))))</f>
        <v/>
      </c>
      <c r="Y10" s="9" t="str">
        <f>IF($G10="","",
IF(リレー種目エントリー入力!$G10="フリーリレー",6,7))</f>
        <v/>
      </c>
      <c r="Z10" s="9" t="str">
        <f>IF(リレー種目エントリー入力!$H10="４×25m",3,
IF(リレー種目エントリー入力!$H10="４×50m",4,
IF(リレー種目エントリー入力!$H10="４×100m",5,
IF(リレー種目エントリー入力!$H10="４×200m",6,
IF(リレー種目エントリー入力!$H10="４×375m",7,
IF(リレー種目エントリー入力!$H10="４×75m",8,
""))))))</f>
        <v/>
      </c>
      <c r="AA10" s="9" t="str">
        <f>IF($G10="","",IF(AND(リレー種目エントリー入力!$J10="",リレー種目エントリー入力!$K10="",リレー種目エントリー入力!$L10=""),"99:59:99",
ASC($J10)&amp;
IF($J10="","",":")
&amp;
IF(LEN(リレー種目エントリー入力!$K10)=0,"00",IF(LEN(リレー種目エントリー入力!$K10)=1,"0"&amp;ASC($K10),ASC($K10)))&amp;"."&amp;
IF(LEN(リレー種目エントリー入力!$L10)=0,"00",IF(LEN(リレー種目エントリー入力!$L10)=1,"0"&amp;ASC($L10),ASC($L10)))))</f>
        <v/>
      </c>
      <c r="AB10" s="112" t="str">
        <f t="shared" si="2"/>
        <v/>
      </c>
    </row>
    <row r="11" spans="1:28" ht="20.100000000000001" customHeight="1">
      <c r="A11" s="13"/>
      <c r="B11" s="67">
        <v>4</v>
      </c>
      <c r="C11" s="68" t="str">
        <f>IF($G11="","",ASC(団体情報入力!$D$7))</f>
        <v/>
      </c>
      <c r="D11" s="68" t="str">
        <f>IF($G11="","",団体情報入力!$D$10)</f>
        <v/>
      </c>
      <c r="E11" s="68" t="str">
        <f>IF($G11="","",団体情報入力!$D$11)</f>
        <v/>
      </c>
      <c r="F11" s="68"/>
      <c r="G11" s="68"/>
      <c r="H11" s="68"/>
      <c r="I11" s="68"/>
      <c r="J11" s="69"/>
      <c r="K11" s="69"/>
      <c r="L11" s="69"/>
      <c r="M11" s="74"/>
      <c r="N11" s="13"/>
      <c r="U11" s="9" t="str">
        <f>IF($G11="","",RIGHT($C11,3))</f>
        <v/>
      </c>
      <c r="V11" s="9" t="str">
        <f>IF($G11="","",IF(LEN($C11)=4,"0"&amp;LEFT($C11,1),LEFT($C11,2)))</f>
        <v/>
      </c>
      <c r="W11" s="9" t="str">
        <f>IF($G11="","",
IF(リレー種目エントリー入力!$I11="幼児",5,
IF(リレー種目エントリー入力!$I11="小学",1,
IF(リレー種目エントリー入力!$I11="中学",2,
IF(リレー種目エントリー入力!$I11="高校",3,
IF(リレー種目エントリー入力!$I11="大学",4,
IF(リレー種目エントリー入力!$I11="一般",5,
IF(リレー種目エントリー入力!$I11="高専",6,
5
))))))))</f>
        <v/>
      </c>
      <c r="X11" s="9" t="str">
        <f>IF(リレー種目エントリー入力!$F11="男子",1,
IF(リレー種目エントリー入力!$F11="女子",2,
IF(リレー種目エントリー入力!$F11="混成",3,
IF(リレー種目エントリー入力!$F11="混合",4,
  ""
))))</f>
        <v/>
      </c>
      <c r="Y11" s="9" t="str">
        <f>IF($G11="","",
IF(リレー種目エントリー入力!$G11="フリーリレー",6,7))</f>
        <v/>
      </c>
      <c r="Z11" s="9" t="str">
        <f>IF(リレー種目エントリー入力!$H11="４×25m",3,
IF(リレー種目エントリー入力!$H11="４×50m",4,
IF(リレー種目エントリー入力!$H11="４×100m",5,
IF(リレー種目エントリー入力!$H11="４×200m",6,
IF(リレー種目エントリー入力!$H11="４×375m",7,
IF(リレー種目エントリー入力!$H11="４×75m",8,
""))))))</f>
        <v/>
      </c>
      <c r="AA11" s="9" t="str">
        <f>IF($G11="","",IF(AND(リレー種目エントリー入力!$J11="",リレー種目エントリー入力!$K11="",リレー種目エントリー入力!$L11=""),"99:59:99",
ASC($J11)&amp;
IF($J11="","",":")
&amp;
IF(LEN(リレー種目エントリー入力!$K11)=0,"00",IF(LEN(リレー種目エントリー入力!$K11)=1,"0"&amp;ASC($K11),ASC($K11)))&amp;"."&amp;
IF(LEN(リレー種目エントリー入力!$L11)=0,"00",IF(LEN(リレー種目エントリー入力!$L11)=1,"0"&amp;ASC($L11),ASC($L11)))))</f>
        <v/>
      </c>
      <c r="AB11" s="112" t="str">
        <f t="shared" si="2"/>
        <v/>
      </c>
    </row>
    <row r="12" spans="1:28" ht="20.100000000000001" customHeight="1">
      <c r="A12" s="13"/>
      <c r="B12" s="67">
        <v>5</v>
      </c>
      <c r="C12" s="68" t="str">
        <f>IF($G12="","",ASC(団体情報入力!$D$7))</f>
        <v/>
      </c>
      <c r="D12" s="68" t="str">
        <f>IF($G12="","",団体情報入力!$D$10)</f>
        <v/>
      </c>
      <c r="E12" s="68" t="str">
        <f>IF($G12="","",団体情報入力!$D$11)</f>
        <v/>
      </c>
      <c r="F12" s="68"/>
      <c r="G12" s="68"/>
      <c r="H12" s="68"/>
      <c r="I12" s="68"/>
      <c r="J12" s="69"/>
      <c r="K12" s="69"/>
      <c r="L12" s="69"/>
      <c r="M12" s="74"/>
      <c r="N12" s="13"/>
      <c r="U12" s="9" t="str">
        <f t="shared" si="0"/>
        <v/>
      </c>
      <c r="V12" s="9" t="str">
        <f t="shared" si="1"/>
        <v/>
      </c>
      <c r="W12" s="9" t="str">
        <f>IF($G12="","",
IF(リレー種目エントリー入力!$I12="幼児",5,
IF(リレー種目エントリー入力!$I12="小学",1,
IF(リレー種目エントリー入力!$I12="中学",2,
IF(リレー種目エントリー入力!$I12="高校",3,
IF(リレー種目エントリー入力!$I12="大学",4,
IF(リレー種目エントリー入力!$I12="一般",5,
IF(リレー種目エントリー入力!$I12="高専",6,
5
))))))))</f>
        <v/>
      </c>
      <c r="X12" s="9" t="str">
        <f>IF(リレー種目エントリー入力!$F12="男子",1,
IF(リレー種目エントリー入力!$F12="女子",2,
IF(リレー種目エントリー入力!$F12="混成",3,
IF(リレー種目エントリー入力!$F12="混合",4,
  ""
))))</f>
        <v/>
      </c>
      <c r="Y12" s="9" t="str">
        <f>IF($G12="","",
IF(リレー種目エントリー入力!$G12="フリーリレー",6,7))</f>
        <v/>
      </c>
      <c r="Z12" s="9" t="str">
        <f>IF(リレー種目エントリー入力!$H12="４×25m",3,
IF(リレー種目エントリー入力!$H12="４×50m",4,
IF(リレー種目エントリー入力!$H12="４×100m",5,
IF(リレー種目エントリー入力!$H12="４×200m",6,
IF(リレー種目エントリー入力!$H12="４×375m",7,
IF(リレー種目エントリー入力!$H12="４×75m",8,
""))))))</f>
        <v/>
      </c>
      <c r="AA12" s="9" t="str">
        <f>IF($G12="","",IF(AND(リレー種目エントリー入力!$J12="",リレー種目エントリー入力!$K12="",リレー種目エントリー入力!$L12=""),"99:59:99",
ASC($J12)&amp;
IF($J12="","",":")
&amp;
IF(LEN(リレー種目エントリー入力!$K12)=0,"00",IF(LEN(リレー種目エントリー入力!$K12)=1,"0"&amp;ASC($K12),ASC($K12)))&amp;"."&amp;
IF(LEN(リレー種目エントリー入力!$L12)=0,"00",IF(LEN(リレー種目エントリー入力!$L12)=1,"0"&amp;ASC($L12),ASC($L12)))))</f>
        <v/>
      </c>
      <c r="AB12" s="112" t="str">
        <f t="shared" si="2"/>
        <v/>
      </c>
    </row>
    <row r="13" spans="1:28" ht="20.100000000000001" customHeight="1">
      <c r="A13" s="13"/>
      <c r="B13" s="67">
        <v>6</v>
      </c>
      <c r="C13" s="68" t="str">
        <f>IF($G13="","",ASC(団体情報入力!$D$7))</f>
        <v/>
      </c>
      <c r="D13" s="68" t="str">
        <f>IF($G13="","",団体情報入力!$D$10)</f>
        <v/>
      </c>
      <c r="E13" s="68" t="str">
        <f>IF($G13="","",団体情報入力!$D$11)</f>
        <v/>
      </c>
      <c r="F13" s="68"/>
      <c r="G13" s="68"/>
      <c r="H13" s="68"/>
      <c r="I13" s="68"/>
      <c r="J13" s="69"/>
      <c r="K13" s="69"/>
      <c r="L13" s="69"/>
      <c r="M13" s="74"/>
      <c r="N13" s="13"/>
      <c r="U13" s="9" t="str">
        <f t="shared" si="0"/>
        <v/>
      </c>
      <c r="V13" s="9" t="str">
        <f t="shared" si="1"/>
        <v/>
      </c>
      <c r="W13" s="9" t="str">
        <f>IF($G13="","",
IF(リレー種目エントリー入力!$I13="幼児",5,
IF(リレー種目エントリー入力!$I13="小学",1,
IF(リレー種目エントリー入力!$I13="中学",2,
IF(リレー種目エントリー入力!$I13="高校",3,
IF(リレー種目エントリー入力!$I13="大学",4,
IF(リレー種目エントリー入力!$I13="一般",5,
IF(リレー種目エントリー入力!$I13="高専",6,
5
))))))))</f>
        <v/>
      </c>
      <c r="X13" s="9" t="str">
        <f>IF(リレー種目エントリー入力!$F13="男子",1,
IF(リレー種目エントリー入力!$F13="女子",2,
IF(リレー種目エントリー入力!$F13="混成",3,
IF(リレー種目エントリー入力!$F13="混合",4,
  ""
))))</f>
        <v/>
      </c>
      <c r="Y13" s="9" t="str">
        <f>IF($G13="","",
IF(リレー種目エントリー入力!$G13="フリーリレー",6,7))</f>
        <v/>
      </c>
      <c r="Z13" s="9" t="str">
        <f>IF(リレー種目エントリー入力!$H13="４×25m",3,
IF(リレー種目エントリー入力!$H13="４×50m",4,
IF(リレー種目エントリー入力!$H13="４×100m",5,
IF(リレー種目エントリー入力!$H13="４×200m",6,
IF(リレー種目エントリー入力!$H13="４×375m",7,
IF(リレー種目エントリー入力!$H13="４×75m",8,
""))))))</f>
        <v/>
      </c>
      <c r="AA13" s="9" t="str">
        <f>IF($G13="","",IF(AND(リレー種目エントリー入力!$J13="",リレー種目エントリー入力!$K13="",リレー種目エントリー入力!$L13=""),"99:59:99",
ASC($J13)&amp;
IF($J13="","",":")
&amp;
IF(LEN(リレー種目エントリー入力!$K13)=0,"00",IF(LEN(リレー種目エントリー入力!$K13)=1,"0"&amp;ASC($K13),ASC($K13)))&amp;"."&amp;
IF(LEN(リレー種目エントリー入力!$L13)=0,"00",IF(LEN(リレー種目エントリー入力!$L13)=1,"0"&amp;ASC($L13),ASC($L13)))))</f>
        <v/>
      </c>
      <c r="AB13" s="112" t="str">
        <f t="shared" si="2"/>
        <v/>
      </c>
    </row>
    <row r="14" spans="1:28" ht="20.100000000000001" customHeight="1">
      <c r="A14" s="13"/>
      <c r="B14" s="67">
        <v>7</v>
      </c>
      <c r="C14" s="68" t="str">
        <f>IF($G14="","",ASC(団体情報入力!$D$7))</f>
        <v/>
      </c>
      <c r="D14" s="68" t="str">
        <f>IF($G14="","",団体情報入力!$D$10)</f>
        <v/>
      </c>
      <c r="E14" s="68" t="str">
        <f>IF($G14="","",団体情報入力!$D$11)</f>
        <v/>
      </c>
      <c r="F14" s="68"/>
      <c r="G14" s="68"/>
      <c r="H14" s="68"/>
      <c r="I14" s="68"/>
      <c r="J14" s="69"/>
      <c r="K14" s="69"/>
      <c r="L14" s="69"/>
      <c r="M14" s="74"/>
      <c r="N14" s="13"/>
      <c r="U14" s="9" t="str">
        <f t="shared" si="0"/>
        <v/>
      </c>
      <c r="V14" s="9" t="str">
        <f t="shared" si="1"/>
        <v/>
      </c>
      <c r="W14" s="9" t="str">
        <f>IF($G14="","",
IF(リレー種目エントリー入力!$I14="幼児",5,
IF(リレー種目エントリー入力!$I14="小学",1,
IF(リレー種目エントリー入力!$I14="中学",2,
IF(リレー種目エントリー入力!$I14="高校",3,
IF(リレー種目エントリー入力!$I14="大学",4,
IF(リレー種目エントリー入力!$I14="一般",5,
IF(リレー種目エントリー入力!$I14="高専",6,
5
))))))))</f>
        <v/>
      </c>
      <c r="X14" s="9" t="str">
        <f>IF(リレー種目エントリー入力!$F14="男子",1,
IF(リレー種目エントリー入力!$F14="女子",2,
IF(リレー種目エントリー入力!$F14="混成",3,
IF(リレー種目エントリー入力!$F14="混合",4,
  ""
))))</f>
        <v/>
      </c>
      <c r="Y14" s="9" t="str">
        <f>IF($G14="","",
IF(リレー種目エントリー入力!$G14="フリーリレー",6,7))</f>
        <v/>
      </c>
      <c r="Z14" s="9" t="str">
        <f>IF(リレー種目エントリー入力!$H14="４×25m",3,
IF(リレー種目エントリー入力!$H14="４×50m",4,
IF(リレー種目エントリー入力!$H14="４×100m",5,
IF(リレー種目エントリー入力!$H14="４×200m",6,
IF(リレー種目エントリー入力!$H14="４×375m",7,
IF(リレー種目エントリー入力!$H14="４×75m",8,
""))))))</f>
        <v/>
      </c>
      <c r="AA14" s="9" t="str">
        <f>IF($G14="","",IF(AND(リレー種目エントリー入力!$J14="",リレー種目エントリー入力!$K14="",リレー種目エントリー入力!$L14=""),"99:59:99",
ASC($J14)&amp;
IF($J14="","",":")
&amp;
IF(LEN(リレー種目エントリー入力!$K14)=0,"00",IF(LEN(リレー種目エントリー入力!$K14)=1,"0"&amp;ASC($K14),ASC($K14)))&amp;"."&amp;
IF(LEN(リレー種目エントリー入力!$L14)=0,"00",IF(LEN(リレー種目エントリー入力!$L14)=1,"0"&amp;ASC($L14),ASC($L14)))))</f>
        <v/>
      </c>
      <c r="AB14" s="112" t="str">
        <f t="shared" si="2"/>
        <v/>
      </c>
    </row>
    <row r="15" spans="1:28" ht="20.100000000000001" customHeight="1">
      <c r="A15" s="13"/>
      <c r="B15" s="67">
        <v>8</v>
      </c>
      <c r="C15" s="68" t="str">
        <f>IF($G15="","",ASC(団体情報入力!$D$7))</f>
        <v/>
      </c>
      <c r="D15" s="68" t="str">
        <f>IF($G15="","",団体情報入力!$D$10)</f>
        <v/>
      </c>
      <c r="E15" s="68" t="str">
        <f>IF($G15="","",団体情報入力!$D$11)</f>
        <v/>
      </c>
      <c r="F15" s="68"/>
      <c r="G15" s="68"/>
      <c r="H15" s="68"/>
      <c r="I15" s="68"/>
      <c r="J15" s="69"/>
      <c r="K15" s="69"/>
      <c r="L15" s="69"/>
      <c r="M15" s="74"/>
      <c r="N15" s="13"/>
      <c r="U15" s="9" t="str">
        <f t="shared" si="0"/>
        <v/>
      </c>
      <c r="V15" s="9" t="str">
        <f t="shared" si="1"/>
        <v/>
      </c>
      <c r="W15" s="9" t="str">
        <f>IF($G15="","",
IF(リレー種目エントリー入力!$I15="幼児",5,
IF(リレー種目エントリー入力!$I15="小学",1,
IF(リレー種目エントリー入力!$I15="中学",2,
IF(リレー種目エントリー入力!$I15="高校",3,
IF(リレー種目エントリー入力!$I15="大学",4,
IF(リレー種目エントリー入力!$I15="一般",5,
IF(リレー種目エントリー入力!$I15="高専",6,
5
))))))))</f>
        <v/>
      </c>
      <c r="X15" s="9" t="str">
        <f>IF(リレー種目エントリー入力!$F15="男子",1,
IF(リレー種目エントリー入力!$F15="女子",2,
IF(リレー種目エントリー入力!$F15="混成",3,
IF(リレー種目エントリー入力!$F15="混合",4,
  ""
))))</f>
        <v/>
      </c>
      <c r="Y15" s="9" t="str">
        <f>IF($G15="","",
IF(リレー種目エントリー入力!$G15="フリーリレー",6,7))</f>
        <v/>
      </c>
      <c r="Z15" s="9" t="str">
        <f>IF(リレー種目エントリー入力!$H15="４×25m",3,
IF(リレー種目エントリー入力!$H15="４×50m",4,
IF(リレー種目エントリー入力!$H15="４×100m",5,
IF(リレー種目エントリー入力!$H15="４×200m",6,
IF(リレー種目エントリー入力!$H15="４×375m",7,
IF(リレー種目エントリー入力!$H15="４×75m",8,
""))))))</f>
        <v/>
      </c>
      <c r="AA15" s="9" t="str">
        <f>IF($G15="","",IF(AND(リレー種目エントリー入力!$J15="",リレー種目エントリー入力!$K15="",リレー種目エントリー入力!$L15=""),"99:59:99",
ASC($J15)&amp;
IF($J15="","",":")
&amp;
IF(LEN(リレー種目エントリー入力!$K15)=0,"00",IF(LEN(リレー種目エントリー入力!$K15)=1,"0"&amp;ASC($K15),ASC($K15)))&amp;"."&amp;
IF(LEN(リレー種目エントリー入力!$L15)=0,"00",IF(LEN(リレー種目エントリー入力!$L15)=1,"0"&amp;ASC($L15),ASC($L15)))))</f>
        <v/>
      </c>
      <c r="AB15" s="112" t="str">
        <f t="shared" si="2"/>
        <v/>
      </c>
    </row>
    <row r="16" spans="1:28" ht="20.100000000000001" customHeight="1">
      <c r="A16" s="13"/>
      <c r="B16" s="67">
        <v>9</v>
      </c>
      <c r="C16" s="68" t="str">
        <f>IF($G16="","",ASC(団体情報入力!$D$7))</f>
        <v/>
      </c>
      <c r="D16" s="68" t="str">
        <f>IF($G16="","",団体情報入力!$D$10)</f>
        <v/>
      </c>
      <c r="E16" s="68" t="str">
        <f>IF($G16="","",団体情報入力!$D$11)</f>
        <v/>
      </c>
      <c r="F16" s="68"/>
      <c r="G16" s="68"/>
      <c r="H16" s="68"/>
      <c r="I16" s="68"/>
      <c r="J16" s="69"/>
      <c r="K16" s="69"/>
      <c r="L16" s="69"/>
      <c r="M16" s="74"/>
      <c r="N16" s="13"/>
      <c r="U16" s="9" t="str">
        <f t="shared" si="0"/>
        <v/>
      </c>
      <c r="V16" s="9" t="str">
        <f t="shared" si="1"/>
        <v/>
      </c>
      <c r="W16" s="9" t="str">
        <f>IF($G16="","",
IF(リレー種目エントリー入力!$I16="幼児",5,
IF(リレー種目エントリー入力!$I16="小学",1,
IF(リレー種目エントリー入力!$I16="中学",2,
IF(リレー種目エントリー入力!$I16="高校",3,
IF(リレー種目エントリー入力!$I16="大学",4,
IF(リレー種目エントリー入力!$I16="一般",5,
IF(リレー種目エントリー入力!$I16="高専",6,
5
))))))))</f>
        <v/>
      </c>
      <c r="X16" s="9" t="str">
        <f>IF(リレー種目エントリー入力!$F16="男子",1,
IF(リレー種目エントリー入力!$F16="女子",2,
IF(リレー種目エントリー入力!$F16="混成",3,
IF(リレー種目エントリー入力!$F16="混合",4,
  ""
))))</f>
        <v/>
      </c>
      <c r="Y16" s="9" t="str">
        <f>IF($G16="","",
IF(リレー種目エントリー入力!$G16="フリーリレー",6,7))</f>
        <v/>
      </c>
      <c r="Z16" s="9" t="str">
        <f>IF(リレー種目エントリー入力!$H16="４×25m",3,
IF(リレー種目エントリー入力!$H16="４×50m",4,
IF(リレー種目エントリー入力!$H16="４×100m",5,
IF(リレー種目エントリー入力!$H16="４×200m",6,
IF(リレー種目エントリー入力!$H16="４×375m",7,
IF(リレー種目エントリー入力!$H16="４×75m",8,
""))))))</f>
        <v/>
      </c>
      <c r="AA16" s="9" t="str">
        <f>IF($G16="","",IF(AND(リレー種目エントリー入力!$J16="",リレー種目エントリー入力!$K16="",リレー種目エントリー入力!$L16=""),"99:59:99",
ASC($J16)&amp;
IF($J16="","",":")
&amp;
IF(LEN(リレー種目エントリー入力!$K16)=0,"00",IF(LEN(リレー種目エントリー入力!$K16)=1,"0"&amp;ASC($K16),ASC($K16)))&amp;"."&amp;
IF(LEN(リレー種目エントリー入力!$L16)=0,"00",IF(LEN(リレー種目エントリー入力!$L16)=1,"0"&amp;ASC($L16),ASC($L16)))))</f>
        <v/>
      </c>
      <c r="AB16" s="112" t="str">
        <f t="shared" si="2"/>
        <v/>
      </c>
    </row>
    <row r="17" spans="1:28" ht="20.100000000000001" customHeight="1">
      <c r="A17" s="13"/>
      <c r="B17" s="67">
        <v>10</v>
      </c>
      <c r="C17" s="68" t="str">
        <f>IF($G17="","",ASC(団体情報入力!$D$7))</f>
        <v/>
      </c>
      <c r="D17" s="68" t="str">
        <f>IF($G17="","",団体情報入力!$D$10)</f>
        <v/>
      </c>
      <c r="E17" s="68" t="str">
        <f>IF($G17="","",団体情報入力!$D$11)</f>
        <v/>
      </c>
      <c r="F17" s="68"/>
      <c r="G17" s="68"/>
      <c r="H17" s="68"/>
      <c r="I17" s="68"/>
      <c r="J17" s="69"/>
      <c r="K17" s="69"/>
      <c r="L17" s="69"/>
      <c r="M17" s="74"/>
      <c r="N17" s="13"/>
      <c r="U17" s="9" t="str">
        <f t="shared" si="0"/>
        <v/>
      </c>
      <c r="V17" s="9" t="str">
        <f t="shared" si="1"/>
        <v/>
      </c>
      <c r="W17" s="9" t="str">
        <f>IF($G17="","",
IF(リレー種目エントリー入力!$I17="幼児",5,
IF(リレー種目エントリー入力!$I17="小学",1,
IF(リレー種目エントリー入力!$I17="中学",2,
IF(リレー種目エントリー入力!$I17="高校",3,
IF(リレー種目エントリー入力!$I17="大学",4,
IF(リレー種目エントリー入力!$I17="一般",5,
IF(リレー種目エントリー入力!$I17="高専",6,
5
))))))))</f>
        <v/>
      </c>
      <c r="X17" s="9" t="str">
        <f>IF(リレー種目エントリー入力!$F17="男子",1,
IF(リレー種目エントリー入力!$F17="女子",2,
IF(リレー種目エントリー入力!$F17="混成",3,
IF(リレー種目エントリー入力!$F17="混合",4,
  ""
))))</f>
        <v/>
      </c>
      <c r="Y17" s="9" t="str">
        <f>IF($G17="","",
IF(リレー種目エントリー入力!$G17="フリーリレー",6,7))</f>
        <v/>
      </c>
      <c r="Z17" s="9" t="str">
        <f>IF(リレー種目エントリー入力!$H17="４×25m",3,
IF(リレー種目エントリー入力!$H17="４×50m",4,
IF(リレー種目エントリー入力!$H17="４×100m",5,
IF(リレー種目エントリー入力!$H17="４×200m",6,
IF(リレー種目エントリー入力!$H17="４×375m",7,
IF(リレー種目エントリー入力!$H17="４×75m",8,
""))))))</f>
        <v/>
      </c>
      <c r="AA17" s="9" t="str">
        <f>IF($G17="","",IF(AND(リレー種目エントリー入力!$J17="",リレー種目エントリー入力!$K17="",リレー種目エントリー入力!$L17=""),"99:59:99",
ASC($J17)&amp;
IF($J17="","",":")
&amp;
IF(LEN(リレー種目エントリー入力!$K17)=0,"00",IF(LEN(リレー種目エントリー入力!$K17)=1,"0"&amp;ASC($K17),ASC($K17)))&amp;"."&amp;
IF(LEN(リレー種目エントリー入力!$L17)=0,"00",IF(LEN(リレー種目エントリー入力!$L17)=1,"0"&amp;ASC($L17),ASC($L17)))))</f>
        <v/>
      </c>
      <c r="AB17" s="112" t="str">
        <f t="shared" si="2"/>
        <v/>
      </c>
    </row>
    <row r="18" spans="1:28" ht="20.100000000000001" customHeight="1">
      <c r="A18" s="13"/>
      <c r="B18" s="67">
        <v>11</v>
      </c>
      <c r="C18" s="68" t="str">
        <f>IF($G18="","",ASC(団体情報入力!$D$7))</f>
        <v/>
      </c>
      <c r="D18" s="68" t="str">
        <f>IF($G18="","",団体情報入力!$D$10)</f>
        <v/>
      </c>
      <c r="E18" s="68" t="str">
        <f>IF($G18="","",団体情報入力!$D$11)</f>
        <v/>
      </c>
      <c r="F18" s="68"/>
      <c r="G18" s="68"/>
      <c r="H18" s="68"/>
      <c r="I18" s="68"/>
      <c r="J18" s="69"/>
      <c r="K18" s="69"/>
      <c r="L18" s="69"/>
      <c r="M18" s="74"/>
      <c r="N18" s="13"/>
      <c r="U18" s="9" t="str">
        <f t="shared" si="0"/>
        <v/>
      </c>
      <c r="V18" s="9" t="str">
        <f t="shared" si="1"/>
        <v/>
      </c>
      <c r="W18" s="9" t="str">
        <f>IF($G18="","",
IF(リレー種目エントリー入力!$I18="幼児",5,
IF(リレー種目エントリー入力!$I18="小学",1,
IF(リレー種目エントリー入力!$I18="中学",2,
IF(リレー種目エントリー入力!$I18="高校",3,
IF(リレー種目エントリー入力!$I18="大学",4,
IF(リレー種目エントリー入力!$I18="一般",5,
IF(リレー種目エントリー入力!$I18="高専",6,
5
))))))))</f>
        <v/>
      </c>
      <c r="X18" s="9" t="str">
        <f>IF(リレー種目エントリー入力!$F18="男子",1,
IF(リレー種目エントリー入力!$F18="女子",2,
IF(リレー種目エントリー入力!$F18="混成",3,
IF(リレー種目エントリー入力!$F18="混合",4,
  ""
))))</f>
        <v/>
      </c>
      <c r="Y18" s="9" t="str">
        <f>IF($G18="","",
IF(リレー種目エントリー入力!$G18="フリーリレー",6,7))</f>
        <v/>
      </c>
      <c r="Z18" s="9" t="str">
        <f>IF(リレー種目エントリー入力!$H18="４×25m",3,
IF(リレー種目エントリー入力!$H18="４×50m",4,
IF(リレー種目エントリー入力!$H18="４×100m",5,
IF(リレー種目エントリー入力!$H18="４×200m",6,
IF(リレー種目エントリー入力!$H18="４×375m",7,
IF(リレー種目エントリー入力!$H18="４×75m",8,
""))))))</f>
        <v/>
      </c>
      <c r="AA18" s="9" t="str">
        <f>IF($G18="","",IF(AND(リレー種目エントリー入力!$J18="",リレー種目エントリー入力!$K18="",リレー種目エントリー入力!$L18=""),"99:59:99",
ASC($J18)&amp;
IF($J18="","",":")
&amp;
IF(LEN(リレー種目エントリー入力!$K18)=0,"00",IF(LEN(リレー種目エントリー入力!$K18)=1,"0"&amp;ASC($K18),ASC($K18)))&amp;"."&amp;
IF(LEN(リレー種目エントリー入力!$L18)=0,"00",IF(LEN(リレー種目エントリー入力!$L18)=1,"0"&amp;ASC($L18),ASC($L18)))))</f>
        <v/>
      </c>
      <c r="AB18" s="112" t="str">
        <f t="shared" si="2"/>
        <v/>
      </c>
    </row>
    <row r="19" spans="1:28" ht="20.100000000000001" customHeight="1">
      <c r="A19" s="13"/>
      <c r="B19" s="67">
        <v>12</v>
      </c>
      <c r="C19" s="68" t="str">
        <f>IF($G19="","",ASC(団体情報入力!$D$7))</f>
        <v/>
      </c>
      <c r="D19" s="68" t="str">
        <f>IF($G19="","",団体情報入力!$D$10)</f>
        <v/>
      </c>
      <c r="E19" s="68" t="str">
        <f>IF($G19="","",団体情報入力!$D$11)</f>
        <v/>
      </c>
      <c r="F19" s="68"/>
      <c r="G19" s="68"/>
      <c r="H19" s="68"/>
      <c r="I19" s="68"/>
      <c r="J19" s="69"/>
      <c r="K19" s="69"/>
      <c r="L19" s="69"/>
      <c r="M19" s="74"/>
      <c r="N19" s="13"/>
      <c r="U19" s="9" t="str">
        <f t="shared" si="0"/>
        <v/>
      </c>
      <c r="V19" s="9" t="str">
        <f t="shared" si="1"/>
        <v/>
      </c>
      <c r="W19" s="9" t="str">
        <f>IF($G19="","",
IF(リレー種目エントリー入力!$I19="幼児",5,
IF(リレー種目エントリー入力!$I19="小学",1,
IF(リレー種目エントリー入力!$I19="中学",2,
IF(リレー種目エントリー入力!$I19="高校",3,
IF(リレー種目エントリー入力!$I19="大学",4,
IF(リレー種目エントリー入力!$I19="一般",5,
IF(リレー種目エントリー入力!$I19="高専",6,
5
))))))))</f>
        <v/>
      </c>
      <c r="X19" s="9" t="str">
        <f>IF(リレー種目エントリー入力!$F19="男子",1,
IF(リレー種目エントリー入力!$F19="女子",2,
IF(リレー種目エントリー入力!$F19="混成",3,
IF(リレー種目エントリー入力!$F19="混合",4,
  ""
))))</f>
        <v/>
      </c>
      <c r="Y19" s="9" t="str">
        <f>IF($G19="","",
IF(リレー種目エントリー入力!$G19="フリーリレー",6,7))</f>
        <v/>
      </c>
      <c r="Z19" s="9" t="str">
        <f>IF(リレー種目エントリー入力!$H19="４×25m",3,
IF(リレー種目エントリー入力!$H19="４×50m",4,
IF(リレー種目エントリー入力!$H19="４×100m",5,
IF(リレー種目エントリー入力!$H19="４×200m",6,
IF(リレー種目エントリー入力!$H19="４×375m",7,
IF(リレー種目エントリー入力!$H19="４×75m",8,
""))))))</f>
        <v/>
      </c>
      <c r="AA19" s="9" t="str">
        <f>IF($G19="","",IF(AND(リレー種目エントリー入力!$J19="",リレー種目エントリー入力!$K19="",リレー種目エントリー入力!$L19=""),"99:59:99",
ASC($J19)&amp;
IF($J19="","",":")
&amp;
IF(LEN(リレー種目エントリー入力!$K19)=0,"00",IF(LEN(リレー種目エントリー入力!$K19)=1,"0"&amp;ASC($K19),ASC($K19)))&amp;"."&amp;
IF(LEN(リレー種目エントリー入力!$L19)=0,"00",IF(LEN(リレー種目エントリー入力!$L19)=1,"0"&amp;ASC($L19),ASC($L19)))))</f>
        <v/>
      </c>
      <c r="AB19" s="112" t="str">
        <f t="shared" si="2"/>
        <v/>
      </c>
    </row>
    <row r="20" spans="1:28" ht="20.100000000000001" customHeight="1">
      <c r="A20" s="13"/>
      <c r="B20" s="67">
        <v>13</v>
      </c>
      <c r="C20" s="68" t="str">
        <f>IF($G20="","",ASC(団体情報入力!$D$7))</f>
        <v/>
      </c>
      <c r="D20" s="68" t="str">
        <f>IF($G20="","",団体情報入力!$D$10)</f>
        <v/>
      </c>
      <c r="E20" s="68" t="str">
        <f>IF($G20="","",団体情報入力!$D$11)</f>
        <v/>
      </c>
      <c r="F20" s="68"/>
      <c r="G20" s="68"/>
      <c r="H20" s="68"/>
      <c r="I20" s="68"/>
      <c r="J20" s="69"/>
      <c r="K20" s="69"/>
      <c r="L20" s="69"/>
      <c r="M20" s="74"/>
      <c r="N20" s="13"/>
      <c r="U20" s="9" t="str">
        <f t="shared" si="0"/>
        <v/>
      </c>
      <c r="V20" s="9" t="str">
        <f t="shared" si="1"/>
        <v/>
      </c>
      <c r="W20" s="9" t="str">
        <f>IF($G20="","",
IF(リレー種目エントリー入力!$I20="幼児",5,
IF(リレー種目エントリー入力!$I20="小学",1,
IF(リレー種目エントリー入力!$I20="中学",2,
IF(リレー種目エントリー入力!$I20="高校",3,
IF(リレー種目エントリー入力!$I20="大学",4,
IF(リレー種目エントリー入力!$I20="一般",5,
IF(リレー種目エントリー入力!$I20="高専",6,
5
))))))))</f>
        <v/>
      </c>
      <c r="X20" s="9" t="str">
        <f>IF(リレー種目エントリー入力!$F20="男子",1,
IF(リレー種目エントリー入力!$F20="女子",2,
IF(リレー種目エントリー入力!$F20="混成",3,
IF(リレー種目エントリー入力!$F20="混合",4,
  ""
))))</f>
        <v/>
      </c>
      <c r="Y20" s="9" t="str">
        <f>IF($G20="","",
IF(リレー種目エントリー入力!$G20="フリーリレー",6,7))</f>
        <v/>
      </c>
      <c r="Z20" s="9" t="str">
        <f>IF(リレー種目エントリー入力!$H20="４×25m",3,
IF(リレー種目エントリー入力!$H20="４×50m",4,
IF(リレー種目エントリー入力!$H20="４×100m",5,
IF(リレー種目エントリー入力!$H20="４×200m",6,
IF(リレー種目エントリー入力!$H20="４×375m",7,
IF(リレー種目エントリー入力!$H20="４×75m",8,
""))))))</f>
        <v/>
      </c>
      <c r="AA20" s="9" t="str">
        <f>IF($G20="","",IF(AND(リレー種目エントリー入力!$J20="",リレー種目エントリー入力!$K20="",リレー種目エントリー入力!$L20=""),"99:59:99",
ASC($J20)&amp;
IF($J20="","",":")
&amp;
IF(LEN(リレー種目エントリー入力!$K20)=0,"00",IF(LEN(リレー種目エントリー入力!$K20)=1,"0"&amp;ASC($K20),ASC($K20)))&amp;"."&amp;
IF(LEN(リレー種目エントリー入力!$L20)=0,"00",IF(LEN(リレー種目エントリー入力!$L20)=1,"0"&amp;ASC($L20),ASC($L20)))))</f>
        <v/>
      </c>
      <c r="AB20" s="112" t="str">
        <f t="shared" si="2"/>
        <v/>
      </c>
    </row>
    <row r="21" spans="1:28" ht="20.100000000000001" customHeight="1">
      <c r="A21" s="13"/>
      <c r="B21" s="67">
        <v>14</v>
      </c>
      <c r="C21" s="68" t="str">
        <f>IF($G21="","",ASC(団体情報入力!$D$7))</f>
        <v/>
      </c>
      <c r="D21" s="68" t="str">
        <f>IF($G21="","",団体情報入力!$D$10)</f>
        <v/>
      </c>
      <c r="E21" s="68" t="str">
        <f>IF($G21="","",団体情報入力!$D$11)</f>
        <v/>
      </c>
      <c r="F21" s="68"/>
      <c r="G21" s="68"/>
      <c r="H21" s="68"/>
      <c r="I21" s="68"/>
      <c r="J21" s="69"/>
      <c r="K21" s="69"/>
      <c r="L21" s="69"/>
      <c r="M21" s="74"/>
      <c r="N21" s="13"/>
      <c r="U21" s="9" t="str">
        <f t="shared" si="0"/>
        <v/>
      </c>
      <c r="V21" s="9" t="str">
        <f t="shared" si="1"/>
        <v/>
      </c>
      <c r="W21" s="9" t="str">
        <f>IF($G21="","",
IF(リレー種目エントリー入力!$I21="幼児",5,
IF(リレー種目エントリー入力!$I21="小学",1,
IF(リレー種目エントリー入力!$I21="中学",2,
IF(リレー種目エントリー入力!$I21="高校",3,
IF(リレー種目エントリー入力!$I21="大学",4,
IF(リレー種目エントリー入力!$I21="一般",5,
IF(リレー種目エントリー入力!$I21="高専",6,
5
))))))))</f>
        <v/>
      </c>
      <c r="X21" s="9" t="str">
        <f>IF(リレー種目エントリー入力!$F21="男子",1,
IF(リレー種目エントリー入力!$F21="女子",2,
IF(リレー種目エントリー入力!$F21="混成",3,
IF(リレー種目エントリー入力!$F21="混合",4,
  ""
))))</f>
        <v/>
      </c>
      <c r="Y21" s="9" t="str">
        <f>IF($G21="","",
IF(リレー種目エントリー入力!$G21="フリーリレー",6,7))</f>
        <v/>
      </c>
      <c r="Z21" s="9" t="str">
        <f>IF(リレー種目エントリー入力!$H21="４×25m",3,
IF(リレー種目エントリー入力!$H21="４×50m",4,
IF(リレー種目エントリー入力!$H21="４×100m",5,
IF(リレー種目エントリー入力!$H21="４×200m",6,
IF(リレー種目エントリー入力!$H21="４×375m",7,
IF(リレー種目エントリー入力!$H21="４×75m",8,
""))))))</f>
        <v/>
      </c>
      <c r="AA21" s="9" t="str">
        <f>IF($G21="","",IF(AND(リレー種目エントリー入力!$J21="",リレー種目エントリー入力!$K21="",リレー種目エントリー入力!$L21=""),"99:59:99",
ASC($J21)&amp;
IF($J21="","",":")
&amp;
IF(LEN(リレー種目エントリー入力!$K21)=0,"00",IF(LEN(リレー種目エントリー入力!$K21)=1,"0"&amp;ASC($K21),ASC($K21)))&amp;"."&amp;
IF(LEN(リレー種目エントリー入力!$L21)=0,"00",IF(LEN(リレー種目エントリー入力!$L21)=1,"0"&amp;ASC($L21),ASC($L21)))))</f>
        <v/>
      </c>
      <c r="AB21" s="112" t="str">
        <f t="shared" si="2"/>
        <v/>
      </c>
    </row>
    <row r="22" spans="1:28" ht="20.100000000000001" customHeight="1">
      <c r="A22" s="13"/>
      <c r="B22" s="67">
        <v>15</v>
      </c>
      <c r="C22" s="68" t="str">
        <f>IF($G22="","",ASC(団体情報入力!$D$7))</f>
        <v/>
      </c>
      <c r="D22" s="68" t="str">
        <f>IF($G22="","",団体情報入力!$D$10)</f>
        <v/>
      </c>
      <c r="E22" s="68" t="str">
        <f>IF($G22="","",団体情報入力!$D$11)</f>
        <v/>
      </c>
      <c r="F22" s="68"/>
      <c r="G22" s="68"/>
      <c r="H22" s="68"/>
      <c r="I22" s="68"/>
      <c r="J22" s="69"/>
      <c r="K22" s="69"/>
      <c r="L22" s="69"/>
      <c r="M22" s="74"/>
      <c r="N22" s="13"/>
      <c r="U22" s="9" t="str">
        <f t="shared" si="0"/>
        <v/>
      </c>
      <c r="V22" s="9" t="str">
        <f t="shared" si="1"/>
        <v/>
      </c>
      <c r="W22" s="9" t="str">
        <f>IF($G22="","",
IF(リレー種目エントリー入力!$I22="幼児",5,
IF(リレー種目エントリー入力!$I22="小学",1,
IF(リレー種目エントリー入力!$I22="中学",2,
IF(リレー種目エントリー入力!$I22="高校",3,
IF(リレー種目エントリー入力!$I22="大学",4,
IF(リレー種目エントリー入力!$I22="一般",5,
IF(リレー種目エントリー入力!$I22="高専",6,
5
))))))))</f>
        <v/>
      </c>
      <c r="X22" s="9" t="str">
        <f>IF(リレー種目エントリー入力!$F22="男子",1,
IF(リレー種目エントリー入力!$F22="女子",2,
IF(リレー種目エントリー入力!$F22="混成",3,
IF(リレー種目エントリー入力!$F22="混合",4,
  ""
))))</f>
        <v/>
      </c>
      <c r="Y22" s="9" t="str">
        <f>IF($G22="","",
IF(リレー種目エントリー入力!$G22="フリーリレー",6,7))</f>
        <v/>
      </c>
      <c r="Z22" s="9" t="str">
        <f>IF(リレー種目エントリー入力!$H22="４×25m",3,
IF(リレー種目エントリー入力!$H22="４×50m",4,
IF(リレー種目エントリー入力!$H22="４×100m",5,
IF(リレー種目エントリー入力!$H22="４×200m",6,
IF(リレー種目エントリー入力!$H22="４×375m",7,
IF(リレー種目エントリー入力!$H22="４×75m",8,
""))))))</f>
        <v/>
      </c>
      <c r="AA22" s="9" t="str">
        <f>IF($G22="","",IF(AND(リレー種目エントリー入力!$J22="",リレー種目エントリー入力!$K22="",リレー種目エントリー入力!$L22=""),"99:59:99",
ASC($J22)&amp;
IF($J22="","",":")
&amp;
IF(LEN(リレー種目エントリー入力!$K22)=0,"00",IF(LEN(リレー種目エントリー入力!$K22)=1,"0"&amp;ASC($K22),ASC($K22)))&amp;"."&amp;
IF(LEN(リレー種目エントリー入力!$L22)=0,"00",IF(LEN(リレー種目エントリー入力!$L22)=1,"0"&amp;ASC($L22),ASC($L22)))))</f>
        <v/>
      </c>
      <c r="AB22" s="112" t="str">
        <f t="shared" si="2"/>
        <v/>
      </c>
    </row>
    <row r="23" spans="1:28" ht="20.100000000000001" customHeight="1">
      <c r="A23" s="13"/>
      <c r="B23" s="67">
        <v>16</v>
      </c>
      <c r="C23" s="68" t="str">
        <f>IF($G23="","",ASC(団体情報入力!$D$7))</f>
        <v/>
      </c>
      <c r="D23" s="68" t="str">
        <f>IF($G23="","",団体情報入力!$D$10)</f>
        <v/>
      </c>
      <c r="E23" s="68" t="str">
        <f>IF($G23="","",団体情報入力!$D$11)</f>
        <v/>
      </c>
      <c r="F23" s="68"/>
      <c r="G23" s="68"/>
      <c r="H23" s="68"/>
      <c r="I23" s="68"/>
      <c r="J23" s="69"/>
      <c r="K23" s="69"/>
      <c r="L23" s="69"/>
      <c r="M23" s="74"/>
      <c r="N23" s="13"/>
      <c r="U23" s="9" t="str">
        <f t="shared" si="0"/>
        <v/>
      </c>
      <c r="V23" s="9" t="str">
        <f t="shared" si="1"/>
        <v/>
      </c>
      <c r="W23" s="9" t="str">
        <f>IF($G23="","",
IF(リレー種目エントリー入力!$I23="幼児",5,
IF(リレー種目エントリー入力!$I23="小学",1,
IF(リレー種目エントリー入力!$I23="中学",2,
IF(リレー種目エントリー入力!$I23="高校",3,
IF(リレー種目エントリー入力!$I23="大学",4,
IF(リレー種目エントリー入力!$I23="一般",5,
IF(リレー種目エントリー入力!$I23="高専",6,
5
))))))))</f>
        <v/>
      </c>
      <c r="X23" s="9" t="str">
        <f>IF(リレー種目エントリー入力!$F23="男子",1,
IF(リレー種目エントリー入力!$F23="女子",2,
IF(リレー種目エントリー入力!$F23="混成",3,
IF(リレー種目エントリー入力!$F23="混合",4,
  ""
))))</f>
        <v/>
      </c>
      <c r="Y23" s="9" t="str">
        <f>IF($G23="","",
IF(リレー種目エントリー入力!$G23="フリーリレー",6,7))</f>
        <v/>
      </c>
      <c r="Z23" s="9" t="str">
        <f>IF(リレー種目エントリー入力!$H23="４×25m",3,
IF(リレー種目エントリー入力!$H23="４×50m",4,
IF(リレー種目エントリー入力!$H23="４×100m",5,
IF(リレー種目エントリー入力!$H23="４×200m",6,
IF(リレー種目エントリー入力!$H23="４×375m",7,
IF(リレー種目エントリー入力!$H23="４×75m",8,
""))))))</f>
        <v/>
      </c>
      <c r="AA23" s="9" t="str">
        <f>IF($G23="","",IF(AND(リレー種目エントリー入力!$J23="",リレー種目エントリー入力!$K23="",リレー種目エントリー入力!$L23=""),"99:59:99",
ASC($J23)&amp;
IF($J23="","",":")
&amp;
IF(LEN(リレー種目エントリー入力!$K23)=0,"00",IF(LEN(リレー種目エントリー入力!$K23)=1,"0"&amp;ASC($K23),ASC($K23)))&amp;"."&amp;
IF(LEN(リレー種目エントリー入力!$L23)=0,"00",IF(LEN(リレー種目エントリー入力!$L23)=1,"0"&amp;ASC($L23),ASC($L23)))))</f>
        <v/>
      </c>
      <c r="AB23" s="112" t="str">
        <f t="shared" si="2"/>
        <v/>
      </c>
    </row>
    <row r="24" spans="1:28" ht="20.100000000000001" customHeight="1">
      <c r="A24" s="13"/>
      <c r="B24" s="67">
        <v>17</v>
      </c>
      <c r="C24" s="68" t="str">
        <f>IF($G24="","",ASC(団体情報入力!$D$7))</f>
        <v/>
      </c>
      <c r="D24" s="68" t="str">
        <f>IF($G24="","",団体情報入力!$D$10)</f>
        <v/>
      </c>
      <c r="E24" s="68" t="str">
        <f>IF($G24="","",団体情報入力!$D$11)</f>
        <v/>
      </c>
      <c r="F24" s="68"/>
      <c r="G24" s="68"/>
      <c r="H24" s="68"/>
      <c r="I24" s="68"/>
      <c r="J24" s="69"/>
      <c r="K24" s="69"/>
      <c r="L24" s="69"/>
      <c r="M24" s="74"/>
      <c r="N24" s="13"/>
      <c r="U24" s="9" t="str">
        <f t="shared" si="0"/>
        <v/>
      </c>
      <c r="V24" s="9" t="str">
        <f t="shared" si="1"/>
        <v/>
      </c>
      <c r="W24" s="9" t="str">
        <f>IF($G24="","",
IF(リレー種目エントリー入力!$I24="幼児",5,
IF(リレー種目エントリー入力!$I24="小学",1,
IF(リレー種目エントリー入力!$I24="中学",2,
IF(リレー種目エントリー入力!$I24="高校",3,
IF(リレー種目エントリー入力!$I24="大学",4,
IF(リレー種目エントリー入力!$I24="一般",5,
IF(リレー種目エントリー入力!$I24="高専",6,
5
))))))))</f>
        <v/>
      </c>
      <c r="X24" s="9" t="str">
        <f>IF(リレー種目エントリー入力!$F24="男子",1,
IF(リレー種目エントリー入力!$F24="女子",2,
IF(リレー種目エントリー入力!$F24="混成",3,
IF(リレー種目エントリー入力!$F24="混合",4,
  ""
))))</f>
        <v/>
      </c>
      <c r="Y24" s="9" t="str">
        <f>IF($G24="","",
IF(リレー種目エントリー入力!$G24="フリーリレー",6,7))</f>
        <v/>
      </c>
      <c r="Z24" s="9" t="str">
        <f>IF(リレー種目エントリー入力!$H24="４×25m",3,
IF(リレー種目エントリー入力!$H24="４×50m",4,
IF(リレー種目エントリー入力!$H24="４×100m",5,
IF(リレー種目エントリー入力!$H24="４×200m",6,
IF(リレー種目エントリー入力!$H24="４×375m",7,
IF(リレー種目エントリー入力!$H24="４×75m",8,
""))))))</f>
        <v/>
      </c>
      <c r="AA24" s="9" t="str">
        <f>IF($G24="","",IF(AND(リレー種目エントリー入力!$J24="",リレー種目エントリー入力!$K24="",リレー種目エントリー入力!$L24=""),"99:59:99",
ASC($J24)&amp;
IF($J24="","",":")
&amp;
IF(LEN(リレー種目エントリー入力!$K24)=0,"00",IF(LEN(リレー種目エントリー入力!$K24)=1,"0"&amp;ASC($K24),ASC($K24)))&amp;"."&amp;
IF(LEN(リレー種目エントリー入力!$L24)=0,"00",IF(LEN(リレー種目エントリー入力!$L24)=1,"0"&amp;ASC($L24),ASC($L24)))))</f>
        <v/>
      </c>
      <c r="AB24" s="112" t="str">
        <f t="shared" si="2"/>
        <v/>
      </c>
    </row>
    <row r="25" spans="1:28" ht="20.100000000000001" customHeight="1">
      <c r="A25" s="13"/>
      <c r="B25" s="67">
        <v>18</v>
      </c>
      <c r="C25" s="68" t="str">
        <f>IF($G25="","",ASC(団体情報入力!$D$7))</f>
        <v/>
      </c>
      <c r="D25" s="68" t="str">
        <f>IF($G25="","",団体情報入力!$D$10)</f>
        <v/>
      </c>
      <c r="E25" s="68" t="str">
        <f>IF($G25="","",団体情報入力!$D$11)</f>
        <v/>
      </c>
      <c r="F25" s="68"/>
      <c r="G25" s="68"/>
      <c r="H25" s="68"/>
      <c r="I25" s="68"/>
      <c r="J25" s="69"/>
      <c r="K25" s="69"/>
      <c r="L25" s="69"/>
      <c r="M25" s="74"/>
      <c r="N25" s="13"/>
      <c r="U25" s="9" t="str">
        <f t="shared" si="0"/>
        <v/>
      </c>
      <c r="V25" s="9" t="str">
        <f t="shared" si="1"/>
        <v/>
      </c>
      <c r="W25" s="9" t="str">
        <f>IF($G25="","",
IF(リレー種目エントリー入力!$I25="幼児",5,
IF(リレー種目エントリー入力!$I25="小学",1,
IF(リレー種目エントリー入力!$I25="中学",2,
IF(リレー種目エントリー入力!$I25="高校",3,
IF(リレー種目エントリー入力!$I25="大学",4,
IF(リレー種目エントリー入力!$I25="一般",5,
IF(リレー種目エントリー入力!$I25="高専",6,
5
))))))))</f>
        <v/>
      </c>
      <c r="X25" s="9" t="str">
        <f>IF(リレー種目エントリー入力!$F25="男子",1,
IF(リレー種目エントリー入力!$F25="女子",2,
IF(リレー種目エントリー入力!$F25="混成",3,
IF(リレー種目エントリー入力!$F25="混合",4,
  ""
))))</f>
        <v/>
      </c>
      <c r="Y25" s="9" t="str">
        <f>IF($G25="","",
IF(リレー種目エントリー入力!$G25="フリーリレー",6,7))</f>
        <v/>
      </c>
      <c r="Z25" s="9" t="str">
        <f>IF(リレー種目エントリー入力!$H25="４×25m",3,
IF(リレー種目エントリー入力!$H25="４×50m",4,
IF(リレー種目エントリー入力!$H25="４×100m",5,
IF(リレー種目エントリー入力!$H25="４×200m",6,
IF(リレー種目エントリー入力!$H25="４×375m",7,
IF(リレー種目エントリー入力!$H25="４×75m",8,
""))))))</f>
        <v/>
      </c>
      <c r="AA25" s="9" t="str">
        <f>IF($G25="","",IF(AND(リレー種目エントリー入力!$J25="",リレー種目エントリー入力!$K25="",リレー種目エントリー入力!$L25=""),"99:59:99",
ASC($J25)&amp;
IF($J25="","",":")
&amp;
IF(LEN(リレー種目エントリー入力!$K25)=0,"00",IF(LEN(リレー種目エントリー入力!$K25)=1,"0"&amp;ASC($K25),ASC($K25)))&amp;"."&amp;
IF(LEN(リレー種目エントリー入力!$L25)=0,"00",IF(LEN(リレー種目エントリー入力!$L25)=1,"0"&amp;ASC($L25),ASC($L25)))))</f>
        <v/>
      </c>
      <c r="AB25" s="112" t="str">
        <f t="shared" si="2"/>
        <v/>
      </c>
    </row>
    <row r="26" spans="1:28" ht="20.100000000000001" customHeight="1">
      <c r="A26" s="13"/>
      <c r="B26" s="67">
        <v>19</v>
      </c>
      <c r="C26" s="68" t="str">
        <f>IF($G26="","",ASC(団体情報入力!$D$7))</f>
        <v/>
      </c>
      <c r="D26" s="68" t="str">
        <f>IF($G26="","",団体情報入力!$D$10)</f>
        <v/>
      </c>
      <c r="E26" s="68" t="str">
        <f>IF($G26="","",団体情報入力!$D$11)</f>
        <v/>
      </c>
      <c r="F26" s="68"/>
      <c r="G26" s="68"/>
      <c r="H26" s="68"/>
      <c r="I26" s="68"/>
      <c r="J26" s="69"/>
      <c r="K26" s="69"/>
      <c r="L26" s="69"/>
      <c r="M26" s="74"/>
      <c r="N26" s="13"/>
      <c r="U26" s="9" t="str">
        <f t="shared" si="0"/>
        <v/>
      </c>
      <c r="V26" s="9" t="str">
        <f t="shared" si="1"/>
        <v/>
      </c>
      <c r="W26" s="9" t="str">
        <f>IF($G26="","",
IF(リレー種目エントリー入力!$I26="幼児",5,
IF(リレー種目エントリー入力!$I26="小学",1,
IF(リレー種目エントリー入力!$I26="中学",2,
IF(リレー種目エントリー入力!$I26="高校",3,
IF(リレー種目エントリー入力!$I26="大学",4,
IF(リレー種目エントリー入力!$I26="一般",5,
IF(リレー種目エントリー入力!$I26="高専",6,
5
))))))))</f>
        <v/>
      </c>
      <c r="X26" s="9" t="str">
        <f>IF(リレー種目エントリー入力!$F26="男子",1,
IF(リレー種目エントリー入力!$F26="女子",2,
IF(リレー種目エントリー入力!$F26="混成",3,
IF(リレー種目エントリー入力!$F26="混合",4,
  ""
))))</f>
        <v/>
      </c>
      <c r="Y26" s="9" t="str">
        <f>IF($G26="","",
IF(リレー種目エントリー入力!$G26="フリーリレー",6,7))</f>
        <v/>
      </c>
      <c r="Z26" s="9" t="str">
        <f>IF(リレー種目エントリー入力!$H26="４×25m",3,
IF(リレー種目エントリー入力!$H26="４×50m",4,
IF(リレー種目エントリー入力!$H26="４×100m",5,
IF(リレー種目エントリー入力!$H26="４×200m",6,
IF(リレー種目エントリー入力!$H26="４×375m",7,
IF(リレー種目エントリー入力!$H26="４×75m",8,
""))))))</f>
        <v/>
      </c>
      <c r="AA26" s="9" t="str">
        <f>IF($G26="","",IF(AND(リレー種目エントリー入力!$J26="",リレー種目エントリー入力!$K26="",リレー種目エントリー入力!$L26=""),"99:59:99",
ASC($J26)&amp;
IF($J26="","",":")
&amp;
IF(LEN(リレー種目エントリー入力!$K26)=0,"00",IF(LEN(リレー種目エントリー入力!$K26)=1,"0"&amp;ASC($K26),ASC($K26)))&amp;"."&amp;
IF(LEN(リレー種目エントリー入力!$L26)=0,"00",IF(LEN(リレー種目エントリー入力!$L26)=1,"0"&amp;ASC($L26),ASC($L26)))))</f>
        <v/>
      </c>
      <c r="AB26" s="112" t="str">
        <f t="shared" si="2"/>
        <v/>
      </c>
    </row>
    <row r="27" spans="1:28" ht="20.100000000000001" customHeight="1">
      <c r="A27" s="13"/>
      <c r="B27" s="67">
        <v>20</v>
      </c>
      <c r="C27" s="68" t="str">
        <f>IF($G27="","",ASC(団体情報入力!$D$7))</f>
        <v/>
      </c>
      <c r="D27" s="68" t="str">
        <f>IF($G27="","",団体情報入力!$D$10)</f>
        <v/>
      </c>
      <c r="E27" s="68" t="str">
        <f>IF($G27="","",団体情報入力!$D$11)</f>
        <v/>
      </c>
      <c r="F27" s="68"/>
      <c r="G27" s="68"/>
      <c r="H27" s="68"/>
      <c r="I27" s="68"/>
      <c r="J27" s="69"/>
      <c r="K27" s="69"/>
      <c r="L27" s="69"/>
      <c r="M27" s="74"/>
      <c r="N27" s="13"/>
      <c r="U27" s="9" t="str">
        <f t="shared" si="0"/>
        <v/>
      </c>
      <c r="V27" s="9" t="str">
        <f t="shared" si="1"/>
        <v/>
      </c>
      <c r="W27" s="9" t="str">
        <f>IF($G27="","",
IF(リレー種目エントリー入力!$I27="幼児",5,
IF(リレー種目エントリー入力!$I27="小学",1,
IF(リレー種目エントリー入力!$I27="中学",2,
IF(リレー種目エントリー入力!$I27="高校",3,
IF(リレー種目エントリー入力!$I27="大学",4,
IF(リレー種目エントリー入力!$I27="一般",5,
IF(リレー種目エントリー入力!$I27="高専",6,
5
))))))))</f>
        <v/>
      </c>
      <c r="X27" s="9" t="str">
        <f>IF(リレー種目エントリー入力!$F27="男子",1,
IF(リレー種目エントリー入力!$F27="女子",2,
IF(リレー種目エントリー入力!$F27="混成",3,
IF(リレー種目エントリー入力!$F27="混合",4,
  ""
))))</f>
        <v/>
      </c>
      <c r="Y27" s="9" t="str">
        <f>IF($G27="","",
IF(リレー種目エントリー入力!$G27="フリーリレー",6,7))</f>
        <v/>
      </c>
      <c r="Z27" s="9" t="str">
        <f>IF(リレー種目エントリー入力!$H27="４×25m",3,
IF(リレー種目エントリー入力!$H27="４×50m",4,
IF(リレー種目エントリー入力!$H27="４×100m",5,
IF(リレー種目エントリー入力!$H27="４×200m",6,
IF(リレー種目エントリー入力!$H27="４×375m",7,
IF(リレー種目エントリー入力!$H27="４×75m",8,
""))))))</f>
        <v/>
      </c>
      <c r="AA27" s="9" t="str">
        <f>IF($G27="","",IF(AND(リレー種目エントリー入力!$J27="",リレー種目エントリー入力!$K27="",リレー種目エントリー入力!$L27=""),"99:59:99",
ASC($J27)&amp;
IF($J27="","",":")
&amp;
IF(LEN(リレー種目エントリー入力!$K27)=0,"00",IF(LEN(リレー種目エントリー入力!$K27)=1,"0"&amp;ASC($K27),ASC($K27)))&amp;"."&amp;
IF(LEN(リレー種目エントリー入力!$L27)=0,"00",IF(LEN(リレー種目エントリー入力!$L27)=1,"0"&amp;ASC($L27),ASC($L27)))))</f>
        <v/>
      </c>
      <c r="AB27" s="112" t="str">
        <f t="shared" si="2"/>
        <v/>
      </c>
    </row>
    <row r="28" spans="1:28" ht="20.100000000000001" customHeight="1">
      <c r="A28" s="13"/>
      <c r="B28" s="67">
        <v>21</v>
      </c>
      <c r="C28" s="68" t="str">
        <f>IF($G28="","",ASC(団体情報入力!$D$7))</f>
        <v/>
      </c>
      <c r="D28" s="68" t="str">
        <f>IF($G28="","",団体情報入力!$D$10)</f>
        <v/>
      </c>
      <c r="E28" s="68" t="str">
        <f>IF($G28="","",団体情報入力!$D$11)</f>
        <v/>
      </c>
      <c r="F28" s="68"/>
      <c r="G28" s="68"/>
      <c r="H28" s="68"/>
      <c r="I28" s="68"/>
      <c r="J28" s="69"/>
      <c r="K28" s="69"/>
      <c r="L28" s="69"/>
      <c r="M28" s="74"/>
      <c r="N28" s="13"/>
      <c r="U28" s="9" t="str">
        <f t="shared" si="0"/>
        <v/>
      </c>
      <c r="V28" s="9" t="str">
        <f t="shared" si="1"/>
        <v/>
      </c>
      <c r="W28" s="9" t="str">
        <f>IF($G28="","",
IF(リレー種目エントリー入力!$I28="幼児",5,
IF(リレー種目エントリー入力!$I28="小学",1,
IF(リレー種目エントリー入力!$I28="中学",2,
IF(リレー種目エントリー入力!$I28="高校",3,
IF(リレー種目エントリー入力!$I28="大学",4,
IF(リレー種目エントリー入力!$I28="一般",5,
IF(リレー種目エントリー入力!$I28="高専",6,
5
))))))))</f>
        <v/>
      </c>
      <c r="X28" s="9" t="str">
        <f>IF(リレー種目エントリー入力!$F28="男子",1,
IF(リレー種目エントリー入力!$F28="女子",2,
IF(リレー種目エントリー入力!$F28="混成",3,
IF(リレー種目エントリー入力!$F28="混合",4,
  ""
))))</f>
        <v/>
      </c>
      <c r="Y28" s="9" t="str">
        <f>IF($G28="","",
IF(リレー種目エントリー入力!$G28="フリーリレー",6,7))</f>
        <v/>
      </c>
      <c r="Z28" s="9" t="str">
        <f>IF(リレー種目エントリー入力!$H28="４×25m",3,
IF(リレー種目エントリー入力!$H28="４×50m",4,
IF(リレー種目エントリー入力!$H28="４×100m",5,
IF(リレー種目エントリー入力!$H28="４×200m",6,
IF(リレー種目エントリー入力!$H28="４×375m",7,
IF(リレー種目エントリー入力!$H28="４×75m",8,
""))))))</f>
        <v/>
      </c>
      <c r="AA28" s="9" t="str">
        <f>IF($G28="","",IF(AND(リレー種目エントリー入力!$J28="",リレー種目エントリー入力!$K28="",リレー種目エントリー入力!$L28=""),"99:59:99",
ASC($J28)&amp;
IF($J28="","",":")
&amp;
IF(LEN(リレー種目エントリー入力!$K28)=0,"00",IF(LEN(リレー種目エントリー入力!$K28)=1,"0"&amp;ASC($K28),ASC($K28)))&amp;"."&amp;
IF(LEN(リレー種目エントリー入力!$L28)=0,"00",IF(LEN(リレー種目エントリー入力!$L28)=1,"0"&amp;ASC($L28),ASC($L28)))))</f>
        <v/>
      </c>
      <c r="AB28" s="112" t="str">
        <f t="shared" si="2"/>
        <v/>
      </c>
    </row>
    <row r="29" spans="1:28" ht="20.100000000000001" customHeight="1">
      <c r="A29" s="13"/>
      <c r="B29" s="67">
        <v>22</v>
      </c>
      <c r="C29" s="68" t="str">
        <f>IF($G29="","",ASC(団体情報入力!$D$7))</f>
        <v/>
      </c>
      <c r="D29" s="68" t="str">
        <f>IF($G29="","",団体情報入力!$D$10)</f>
        <v/>
      </c>
      <c r="E29" s="68" t="str">
        <f>IF($G29="","",団体情報入力!$D$11)</f>
        <v/>
      </c>
      <c r="F29" s="68"/>
      <c r="G29" s="68"/>
      <c r="H29" s="68"/>
      <c r="I29" s="68"/>
      <c r="J29" s="69"/>
      <c r="K29" s="69"/>
      <c r="L29" s="69"/>
      <c r="M29" s="74"/>
      <c r="N29" s="13"/>
      <c r="U29" s="9" t="str">
        <f t="shared" si="0"/>
        <v/>
      </c>
      <c r="V29" s="9" t="str">
        <f t="shared" si="1"/>
        <v/>
      </c>
      <c r="W29" s="9" t="str">
        <f>IF($G29="","",
IF(リレー種目エントリー入力!$I29="幼児",5,
IF(リレー種目エントリー入力!$I29="小学",1,
IF(リレー種目エントリー入力!$I29="中学",2,
IF(リレー種目エントリー入力!$I29="高校",3,
IF(リレー種目エントリー入力!$I29="大学",4,
IF(リレー種目エントリー入力!$I29="一般",5,
IF(リレー種目エントリー入力!$I29="高専",6,
5
))))))))</f>
        <v/>
      </c>
      <c r="X29" s="9" t="str">
        <f>IF(リレー種目エントリー入力!$F29="男子",1,
IF(リレー種目エントリー入力!$F29="女子",2,
IF(リレー種目エントリー入力!$F29="混成",3,
IF(リレー種目エントリー入力!$F29="混合",4,
  ""
))))</f>
        <v/>
      </c>
      <c r="Y29" s="9" t="str">
        <f>IF($G29="","",
IF(リレー種目エントリー入力!$G29="フリーリレー",6,7))</f>
        <v/>
      </c>
      <c r="Z29" s="9" t="str">
        <f>IF(リレー種目エントリー入力!$H29="４×25m",3,
IF(リレー種目エントリー入力!$H29="４×50m",4,
IF(リレー種目エントリー入力!$H29="４×100m",5,
IF(リレー種目エントリー入力!$H29="４×200m",6,
IF(リレー種目エントリー入力!$H29="４×375m",7,
IF(リレー種目エントリー入力!$H29="４×75m",8,
""))))))</f>
        <v/>
      </c>
      <c r="AA29" s="9" t="str">
        <f>IF($G29="","",IF(AND(リレー種目エントリー入力!$J29="",リレー種目エントリー入力!$K29="",リレー種目エントリー入力!$L29=""),"99:59:99",
ASC($J29)&amp;
IF($J29="","",":")
&amp;
IF(LEN(リレー種目エントリー入力!$K29)=0,"00",IF(LEN(リレー種目エントリー入力!$K29)=1,"0"&amp;ASC($K29),ASC($K29)))&amp;"."&amp;
IF(LEN(リレー種目エントリー入力!$L29)=0,"00",IF(LEN(リレー種目エントリー入力!$L29)=1,"0"&amp;ASC($L29),ASC($L29)))))</f>
        <v/>
      </c>
      <c r="AB29" s="112" t="str">
        <f t="shared" si="2"/>
        <v/>
      </c>
    </row>
    <row r="30" spans="1:28" ht="20.100000000000001" customHeight="1">
      <c r="A30" s="13"/>
      <c r="B30" s="67">
        <v>23</v>
      </c>
      <c r="C30" s="68" t="str">
        <f>IF($G30="","",ASC(団体情報入力!$D$7))</f>
        <v/>
      </c>
      <c r="D30" s="68" t="str">
        <f>IF($G30="","",団体情報入力!$D$10)</f>
        <v/>
      </c>
      <c r="E30" s="68" t="str">
        <f>IF($G30="","",団体情報入力!$D$11)</f>
        <v/>
      </c>
      <c r="F30" s="68"/>
      <c r="G30" s="68"/>
      <c r="H30" s="68"/>
      <c r="I30" s="68"/>
      <c r="J30" s="69"/>
      <c r="K30" s="69"/>
      <c r="L30" s="69"/>
      <c r="M30" s="74"/>
      <c r="N30" s="13"/>
      <c r="U30" s="9" t="str">
        <f t="shared" si="0"/>
        <v/>
      </c>
      <c r="V30" s="9" t="str">
        <f t="shared" si="1"/>
        <v/>
      </c>
      <c r="W30" s="9" t="str">
        <f>IF($G30="","",
IF(リレー種目エントリー入力!$I30="幼児",5,
IF(リレー種目エントリー入力!$I30="小学",1,
IF(リレー種目エントリー入力!$I30="中学",2,
IF(リレー種目エントリー入力!$I30="高校",3,
IF(リレー種目エントリー入力!$I30="大学",4,
IF(リレー種目エントリー入力!$I30="一般",5,
IF(リレー種目エントリー入力!$I30="高専",6,
5
))))))))</f>
        <v/>
      </c>
      <c r="X30" s="9" t="str">
        <f>IF(リレー種目エントリー入力!$F30="男子",1,
IF(リレー種目エントリー入力!$F30="女子",2,
IF(リレー種目エントリー入力!$F30="混成",3,
IF(リレー種目エントリー入力!$F30="混合",4,
  ""
))))</f>
        <v/>
      </c>
      <c r="Y30" s="9" t="str">
        <f>IF($G30="","",
IF(リレー種目エントリー入力!$G30="フリーリレー",6,7))</f>
        <v/>
      </c>
      <c r="Z30" s="9" t="str">
        <f>IF(リレー種目エントリー入力!$H30="４×25m",3,
IF(リレー種目エントリー入力!$H30="４×50m",4,
IF(リレー種目エントリー入力!$H30="４×100m",5,
IF(リレー種目エントリー入力!$H30="４×200m",6,
IF(リレー種目エントリー入力!$H30="４×375m",7,
IF(リレー種目エントリー入力!$H30="４×75m",8,
""))))))</f>
        <v/>
      </c>
      <c r="AA30" s="9" t="str">
        <f>IF($G30="","",IF(AND(リレー種目エントリー入力!$J30="",リレー種目エントリー入力!$K30="",リレー種目エントリー入力!$L30=""),"99:59:99",
ASC($J30)&amp;
IF($J30="","",":")
&amp;
IF(LEN(リレー種目エントリー入力!$K30)=0,"00",IF(LEN(リレー種目エントリー入力!$K30)=1,"0"&amp;ASC($K30),ASC($K30)))&amp;"."&amp;
IF(LEN(リレー種目エントリー入力!$L30)=0,"00",IF(LEN(リレー種目エントリー入力!$L30)=1,"0"&amp;ASC($L30),ASC($L30)))))</f>
        <v/>
      </c>
      <c r="AB30" s="112" t="str">
        <f t="shared" si="2"/>
        <v/>
      </c>
    </row>
    <row r="31" spans="1:28" ht="20.100000000000001" customHeight="1">
      <c r="A31" s="13"/>
      <c r="B31" s="67">
        <v>24</v>
      </c>
      <c r="C31" s="68" t="str">
        <f>IF($G31="","",ASC(団体情報入力!$D$7))</f>
        <v/>
      </c>
      <c r="D31" s="68" t="str">
        <f>IF($G31="","",団体情報入力!$D$10)</f>
        <v/>
      </c>
      <c r="E31" s="68" t="str">
        <f>IF($G31="","",団体情報入力!$D$11)</f>
        <v/>
      </c>
      <c r="F31" s="68"/>
      <c r="G31" s="68"/>
      <c r="H31" s="68"/>
      <c r="I31" s="68"/>
      <c r="J31" s="69"/>
      <c r="K31" s="69"/>
      <c r="L31" s="69"/>
      <c r="M31" s="74"/>
      <c r="N31" s="13"/>
      <c r="U31" s="9" t="str">
        <f t="shared" si="0"/>
        <v/>
      </c>
      <c r="V31" s="9" t="str">
        <f t="shared" si="1"/>
        <v/>
      </c>
      <c r="W31" s="9" t="str">
        <f>IF($G31="","",
IF(リレー種目エントリー入力!$I31="幼児",5,
IF(リレー種目エントリー入力!$I31="小学",1,
IF(リレー種目エントリー入力!$I31="中学",2,
IF(リレー種目エントリー入力!$I31="高校",3,
IF(リレー種目エントリー入力!$I31="大学",4,
IF(リレー種目エントリー入力!$I31="一般",5,
IF(リレー種目エントリー入力!$I31="高専",6,
5
))))))))</f>
        <v/>
      </c>
      <c r="X31" s="9" t="str">
        <f>IF(リレー種目エントリー入力!$F31="男子",1,
IF(リレー種目エントリー入力!$F31="女子",2,
IF(リレー種目エントリー入力!$F31="混成",3,
IF(リレー種目エントリー入力!$F31="混合",4,
  ""
))))</f>
        <v/>
      </c>
      <c r="Y31" s="9" t="str">
        <f>IF($G31="","",
IF(リレー種目エントリー入力!$G31="フリーリレー",6,7))</f>
        <v/>
      </c>
      <c r="Z31" s="9" t="str">
        <f>IF(リレー種目エントリー入力!$H31="４×25m",3,
IF(リレー種目エントリー入力!$H31="４×50m",4,
IF(リレー種目エントリー入力!$H31="４×100m",5,
IF(リレー種目エントリー入力!$H31="４×200m",6,
IF(リレー種目エントリー入力!$H31="４×375m",7,
IF(リレー種目エントリー入力!$H31="４×75m",8,
""))))))</f>
        <v/>
      </c>
      <c r="AA31" s="9" t="str">
        <f>IF($G31="","",IF(AND(リレー種目エントリー入力!$J31="",リレー種目エントリー入力!$K31="",リレー種目エントリー入力!$L31=""),"99:59:99",
ASC($J31)&amp;
IF($J31="","",":")
&amp;
IF(LEN(リレー種目エントリー入力!$K31)=0,"00",IF(LEN(リレー種目エントリー入力!$K31)=1,"0"&amp;ASC($K31),ASC($K31)))&amp;"."&amp;
IF(LEN(リレー種目エントリー入力!$L31)=0,"00",IF(LEN(リレー種目エントリー入力!$L31)=1,"0"&amp;ASC($L31),ASC($L31)))))</f>
        <v/>
      </c>
      <c r="AB31" s="112" t="str">
        <f t="shared" si="2"/>
        <v/>
      </c>
    </row>
    <row r="32" spans="1:28" ht="20.100000000000001" customHeight="1">
      <c r="A32" s="13"/>
      <c r="B32" s="67">
        <v>25</v>
      </c>
      <c r="C32" s="68" t="str">
        <f>IF($G32="","",ASC(団体情報入力!$D$7))</f>
        <v/>
      </c>
      <c r="D32" s="68" t="str">
        <f>IF($G32="","",団体情報入力!$D$10)</f>
        <v/>
      </c>
      <c r="E32" s="68" t="str">
        <f>IF($G32="","",団体情報入力!$D$11)</f>
        <v/>
      </c>
      <c r="F32" s="68"/>
      <c r="G32" s="68"/>
      <c r="H32" s="68"/>
      <c r="I32" s="68"/>
      <c r="J32" s="69"/>
      <c r="K32" s="69"/>
      <c r="L32" s="69"/>
      <c r="M32" s="74"/>
      <c r="N32" s="13"/>
      <c r="U32" s="9" t="str">
        <f t="shared" si="0"/>
        <v/>
      </c>
      <c r="V32" s="9" t="str">
        <f t="shared" si="1"/>
        <v/>
      </c>
      <c r="W32" s="9" t="str">
        <f>IF($G32="","",
IF(リレー種目エントリー入力!$I32="幼児",5,
IF(リレー種目エントリー入力!$I32="小学",1,
IF(リレー種目エントリー入力!$I32="中学",2,
IF(リレー種目エントリー入力!$I32="高校",3,
IF(リレー種目エントリー入力!$I32="大学",4,
IF(リレー種目エントリー入力!$I32="一般",5,
IF(リレー種目エントリー入力!$I32="高専",6,
5
))))))))</f>
        <v/>
      </c>
      <c r="X32" s="9" t="str">
        <f>IF(リレー種目エントリー入力!$F32="男子",1,
IF(リレー種目エントリー入力!$F32="女子",2,
IF(リレー種目エントリー入力!$F32="混成",3,
IF(リレー種目エントリー入力!$F32="混合",4,
  ""
))))</f>
        <v/>
      </c>
      <c r="Y32" s="9" t="str">
        <f>IF($G32="","",
IF(リレー種目エントリー入力!$G32="フリーリレー",6,7))</f>
        <v/>
      </c>
      <c r="Z32" s="9" t="str">
        <f>IF(リレー種目エントリー入力!$H32="４×25m",3,
IF(リレー種目エントリー入力!$H32="４×50m",4,
IF(リレー種目エントリー入力!$H32="４×100m",5,
IF(リレー種目エントリー入力!$H32="４×200m",6,
IF(リレー種目エントリー入力!$H32="４×375m",7,
IF(リレー種目エントリー入力!$H32="４×75m",8,
""))))))</f>
        <v/>
      </c>
      <c r="AA32" s="9" t="str">
        <f>IF($G32="","",IF(AND(リレー種目エントリー入力!$J32="",リレー種目エントリー入力!$K32="",リレー種目エントリー入力!$L32=""),"99:59:99",
ASC($J32)&amp;
IF($J32="","",":")
&amp;
IF(LEN(リレー種目エントリー入力!$K32)=0,"00",IF(LEN(リレー種目エントリー入力!$K32)=1,"0"&amp;ASC($K32),ASC($K32)))&amp;"."&amp;
IF(LEN(リレー種目エントリー入力!$L32)=0,"00",IF(LEN(リレー種目エントリー入力!$L32)=1,"0"&amp;ASC($L32),ASC($L32)))))</f>
        <v/>
      </c>
      <c r="AB32" s="112" t="str">
        <f t="shared" si="2"/>
        <v/>
      </c>
    </row>
    <row r="33" spans="1:28" ht="20.100000000000001" customHeight="1">
      <c r="A33" s="13"/>
      <c r="B33" s="67">
        <v>26</v>
      </c>
      <c r="C33" s="68" t="str">
        <f>IF($G33="","",ASC(団体情報入力!$D$7))</f>
        <v/>
      </c>
      <c r="D33" s="68" t="str">
        <f>IF($G33="","",団体情報入力!$D$10)</f>
        <v/>
      </c>
      <c r="E33" s="68" t="str">
        <f>IF($G33="","",団体情報入力!$D$11)</f>
        <v/>
      </c>
      <c r="F33" s="68"/>
      <c r="G33" s="68"/>
      <c r="H33" s="68"/>
      <c r="I33" s="68"/>
      <c r="J33" s="69"/>
      <c r="K33" s="69"/>
      <c r="L33" s="69"/>
      <c r="M33" s="74"/>
      <c r="N33" s="13"/>
      <c r="U33" s="9" t="str">
        <f t="shared" si="0"/>
        <v/>
      </c>
      <c r="V33" s="9" t="str">
        <f t="shared" si="1"/>
        <v/>
      </c>
      <c r="W33" s="9" t="str">
        <f>IF($G33="","",
IF(リレー種目エントリー入力!$I33="幼児",5,
IF(リレー種目エントリー入力!$I33="小学",1,
IF(リレー種目エントリー入力!$I33="中学",2,
IF(リレー種目エントリー入力!$I33="高校",3,
IF(リレー種目エントリー入力!$I33="大学",4,
IF(リレー種目エントリー入力!$I33="一般",5,
IF(リレー種目エントリー入力!$I33="高専",6,
5
))))))))</f>
        <v/>
      </c>
      <c r="X33" s="9" t="str">
        <f>IF(リレー種目エントリー入力!$F33="男子",1,
IF(リレー種目エントリー入力!$F33="女子",2,
IF(リレー種目エントリー入力!$F33="混成",3,
IF(リレー種目エントリー入力!$F33="混合",4,
  ""
))))</f>
        <v/>
      </c>
      <c r="Y33" s="9" t="str">
        <f>IF($G33="","",
IF(リレー種目エントリー入力!$G33="フリーリレー",6,7))</f>
        <v/>
      </c>
      <c r="Z33" s="9" t="str">
        <f>IF(リレー種目エントリー入力!$H33="４×25m",3,
IF(リレー種目エントリー入力!$H33="４×50m",4,
IF(リレー種目エントリー入力!$H33="４×100m",5,
IF(リレー種目エントリー入力!$H33="４×200m",6,
IF(リレー種目エントリー入力!$H33="４×375m",7,
IF(リレー種目エントリー入力!$H33="４×75m",8,
""))))))</f>
        <v/>
      </c>
      <c r="AA33" s="9" t="str">
        <f>IF($G33="","",IF(AND(リレー種目エントリー入力!$J33="",リレー種目エントリー入力!$K33="",リレー種目エントリー入力!$L33=""),"99:59:99",
ASC($J33)&amp;
IF($J33="","",":")
&amp;
IF(LEN(リレー種目エントリー入力!$K33)=0,"00",IF(LEN(リレー種目エントリー入力!$K33)=1,"0"&amp;ASC($K33),ASC($K33)))&amp;"."&amp;
IF(LEN(リレー種目エントリー入力!$L33)=0,"00",IF(LEN(リレー種目エントリー入力!$L33)=1,"0"&amp;ASC($L33),ASC($L33)))))</f>
        <v/>
      </c>
      <c r="AB33" s="112" t="str">
        <f t="shared" si="2"/>
        <v/>
      </c>
    </row>
    <row r="34" spans="1:28" ht="20.100000000000001" customHeight="1">
      <c r="A34" s="13"/>
      <c r="B34" s="67">
        <v>27</v>
      </c>
      <c r="C34" s="68" t="str">
        <f>IF($G34="","",ASC(団体情報入力!$D$7))</f>
        <v/>
      </c>
      <c r="D34" s="68" t="str">
        <f>IF($G34="","",団体情報入力!$D$10)</f>
        <v/>
      </c>
      <c r="E34" s="68" t="str">
        <f>IF($G34="","",団体情報入力!$D$11)</f>
        <v/>
      </c>
      <c r="F34" s="68"/>
      <c r="G34" s="68"/>
      <c r="H34" s="68"/>
      <c r="I34" s="68"/>
      <c r="J34" s="69"/>
      <c r="K34" s="69"/>
      <c r="L34" s="69"/>
      <c r="M34" s="74"/>
      <c r="N34" s="13"/>
      <c r="U34" s="9" t="str">
        <f t="shared" si="0"/>
        <v/>
      </c>
      <c r="V34" s="9" t="str">
        <f t="shared" si="1"/>
        <v/>
      </c>
      <c r="W34" s="9" t="str">
        <f>IF($G34="","",
IF(リレー種目エントリー入力!$I34="幼児",5,
IF(リレー種目エントリー入力!$I34="小学",1,
IF(リレー種目エントリー入力!$I34="中学",2,
IF(リレー種目エントリー入力!$I34="高校",3,
IF(リレー種目エントリー入力!$I34="大学",4,
IF(リレー種目エントリー入力!$I34="一般",5,
IF(リレー種目エントリー入力!$I34="高専",6,
5
))))))))</f>
        <v/>
      </c>
      <c r="X34" s="9" t="str">
        <f>IF(リレー種目エントリー入力!$F34="男子",1,
IF(リレー種目エントリー入力!$F34="女子",2,
IF(リレー種目エントリー入力!$F34="混成",3,
IF(リレー種目エントリー入力!$F34="混合",4,
  ""
))))</f>
        <v/>
      </c>
      <c r="Y34" s="9" t="str">
        <f>IF($G34="","",
IF(リレー種目エントリー入力!$G34="フリーリレー",6,7))</f>
        <v/>
      </c>
      <c r="Z34" s="9" t="str">
        <f>IF(リレー種目エントリー入力!$H34="４×25m",3,
IF(リレー種目エントリー入力!$H34="４×50m",4,
IF(リレー種目エントリー入力!$H34="４×100m",5,
IF(リレー種目エントリー入力!$H34="４×200m",6,
IF(リレー種目エントリー入力!$H34="４×375m",7,
IF(リレー種目エントリー入力!$H34="４×75m",8,
""))))))</f>
        <v/>
      </c>
      <c r="AA34" s="9" t="str">
        <f>IF($G34="","",IF(AND(リレー種目エントリー入力!$J34="",リレー種目エントリー入力!$K34="",リレー種目エントリー入力!$L34=""),"99:59:99",
ASC($J34)&amp;
IF($J34="","",":")
&amp;
IF(LEN(リレー種目エントリー入力!$K34)=0,"00",IF(LEN(リレー種目エントリー入力!$K34)=1,"0"&amp;ASC($K34),ASC($K34)))&amp;"."&amp;
IF(LEN(リレー種目エントリー入力!$L34)=0,"00",IF(LEN(リレー種目エントリー入力!$L34)=1,"0"&amp;ASC($L34),ASC($L34)))))</f>
        <v/>
      </c>
      <c r="AB34" s="112" t="str">
        <f t="shared" si="2"/>
        <v/>
      </c>
    </row>
    <row r="35" spans="1:28" ht="20.100000000000001" customHeight="1">
      <c r="A35" s="13"/>
      <c r="B35" s="67">
        <v>28</v>
      </c>
      <c r="C35" s="68" t="str">
        <f>IF($G35="","",ASC(団体情報入力!$D$7))</f>
        <v/>
      </c>
      <c r="D35" s="68" t="str">
        <f>IF($G35="","",団体情報入力!$D$10)</f>
        <v/>
      </c>
      <c r="E35" s="68" t="str">
        <f>IF($G35="","",団体情報入力!$D$11)</f>
        <v/>
      </c>
      <c r="F35" s="68"/>
      <c r="G35" s="68"/>
      <c r="H35" s="68"/>
      <c r="I35" s="68"/>
      <c r="J35" s="69"/>
      <c r="K35" s="69"/>
      <c r="L35" s="69"/>
      <c r="M35" s="74"/>
      <c r="N35" s="13"/>
      <c r="U35" s="9" t="str">
        <f t="shared" si="0"/>
        <v/>
      </c>
      <c r="V35" s="9" t="str">
        <f t="shared" si="1"/>
        <v/>
      </c>
      <c r="W35" s="9" t="str">
        <f>IF($G35="","",
IF(リレー種目エントリー入力!$I35="幼児",5,
IF(リレー種目エントリー入力!$I35="小学",1,
IF(リレー種目エントリー入力!$I35="中学",2,
IF(リレー種目エントリー入力!$I35="高校",3,
IF(リレー種目エントリー入力!$I35="大学",4,
IF(リレー種目エントリー入力!$I35="一般",5,
IF(リレー種目エントリー入力!$I35="高専",6,
5
))))))))</f>
        <v/>
      </c>
      <c r="X35" s="9" t="str">
        <f>IF(リレー種目エントリー入力!$F35="男子",1,
IF(リレー種目エントリー入力!$F35="女子",2,
IF(リレー種目エントリー入力!$F35="混成",3,
IF(リレー種目エントリー入力!$F35="混合",4,
  ""
))))</f>
        <v/>
      </c>
      <c r="Y35" s="9" t="str">
        <f>IF($G35="","",
IF(リレー種目エントリー入力!$G35="フリーリレー",6,7))</f>
        <v/>
      </c>
      <c r="Z35" s="9" t="str">
        <f>IF(リレー種目エントリー入力!$H35="４×25m",3,
IF(リレー種目エントリー入力!$H35="４×50m",4,
IF(リレー種目エントリー入力!$H35="４×100m",5,
IF(リレー種目エントリー入力!$H35="４×200m",6,
IF(リレー種目エントリー入力!$H35="４×375m",7,
IF(リレー種目エントリー入力!$H35="４×75m",8,
""))))))</f>
        <v/>
      </c>
      <c r="AA35" s="9" t="str">
        <f>IF($G35="","",IF(AND(リレー種目エントリー入力!$J35="",リレー種目エントリー入力!$K35="",リレー種目エントリー入力!$L35=""),"99:59:99",
ASC($J35)&amp;
IF($J35="","",":")
&amp;
IF(LEN(リレー種目エントリー入力!$K35)=0,"00",IF(LEN(リレー種目エントリー入力!$K35)=1,"0"&amp;ASC($K35),ASC($K35)))&amp;"."&amp;
IF(LEN(リレー種目エントリー入力!$L35)=0,"00",IF(LEN(リレー種目エントリー入力!$L35)=1,"0"&amp;ASC($L35),ASC($L35)))))</f>
        <v/>
      </c>
      <c r="AB35" s="112" t="str">
        <f t="shared" si="2"/>
        <v/>
      </c>
    </row>
    <row r="36" spans="1:28" ht="20.100000000000001" customHeight="1">
      <c r="A36" s="13"/>
      <c r="B36" s="67">
        <v>29</v>
      </c>
      <c r="C36" s="68" t="str">
        <f>IF($G36="","",ASC(団体情報入力!$D$7))</f>
        <v/>
      </c>
      <c r="D36" s="68" t="str">
        <f>IF($G36="","",団体情報入力!$D$10)</f>
        <v/>
      </c>
      <c r="E36" s="68" t="str">
        <f>IF($G36="","",団体情報入力!$D$11)</f>
        <v/>
      </c>
      <c r="F36" s="68"/>
      <c r="G36" s="68"/>
      <c r="H36" s="68"/>
      <c r="I36" s="68"/>
      <c r="J36" s="69"/>
      <c r="K36" s="69"/>
      <c r="L36" s="69"/>
      <c r="M36" s="74"/>
      <c r="N36" s="13"/>
      <c r="U36" s="9" t="str">
        <f t="shared" si="0"/>
        <v/>
      </c>
      <c r="V36" s="9" t="str">
        <f t="shared" si="1"/>
        <v/>
      </c>
      <c r="W36" s="9" t="str">
        <f>IF($G36="","",
IF(リレー種目エントリー入力!$I36="幼児",5,
IF(リレー種目エントリー入力!$I36="小学",1,
IF(リレー種目エントリー入力!$I36="中学",2,
IF(リレー種目エントリー入力!$I36="高校",3,
IF(リレー種目エントリー入力!$I36="大学",4,
IF(リレー種目エントリー入力!$I36="一般",5,
IF(リレー種目エントリー入力!$I36="高専",6,
5
))))))))</f>
        <v/>
      </c>
      <c r="X36" s="9" t="str">
        <f>IF(リレー種目エントリー入力!$F36="男子",1,
IF(リレー種目エントリー入力!$F36="女子",2,
IF(リレー種目エントリー入力!$F36="混成",3,
IF(リレー種目エントリー入力!$F36="混合",4,
  ""
))))</f>
        <v/>
      </c>
      <c r="Y36" s="9" t="str">
        <f>IF($G36="","",
IF(リレー種目エントリー入力!$G36="フリーリレー",6,7))</f>
        <v/>
      </c>
      <c r="Z36" s="9" t="str">
        <f>IF(リレー種目エントリー入力!$H36="４×25m",3,
IF(リレー種目エントリー入力!$H36="４×50m",4,
IF(リレー種目エントリー入力!$H36="４×100m",5,
IF(リレー種目エントリー入力!$H36="４×200m",6,
IF(リレー種目エントリー入力!$H36="４×375m",7,
IF(リレー種目エントリー入力!$H36="４×75m",8,
""))))))</f>
        <v/>
      </c>
      <c r="AA36" s="9" t="str">
        <f>IF($G36="","",IF(AND(リレー種目エントリー入力!$J36="",リレー種目エントリー入力!$K36="",リレー種目エントリー入力!$L36=""),"99:59:99",
ASC($J36)&amp;
IF($J36="","",":")
&amp;
IF(LEN(リレー種目エントリー入力!$K36)=0,"00",IF(LEN(リレー種目エントリー入力!$K36)=1,"0"&amp;ASC($K36),ASC($K36)))&amp;"."&amp;
IF(LEN(リレー種目エントリー入力!$L36)=0,"00",IF(LEN(リレー種目エントリー入力!$L36)=1,"0"&amp;ASC($L36),ASC($L36)))))</f>
        <v/>
      </c>
      <c r="AB36" s="112" t="str">
        <f t="shared" si="2"/>
        <v/>
      </c>
    </row>
    <row r="37" spans="1:28" ht="20.100000000000001" customHeight="1">
      <c r="A37" s="13"/>
      <c r="B37" s="67">
        <v>30</v>
      </c>
      <c r="C37" s="68" t="str">
        <f>IF($G37="","",ASC(団体情報入力!$D$7))</f>
        <v/>
      </c>
      <c r="D37" s="68" t="str">
        <f>IF($G37="","",団体情報入力!$D$10)</f>
        <v/>
      </c>
      <c r="E37" s="68" t="str">
        <f>IF($G37="","",団体情報入力!$D$11)</f>
        <v/>
      </c>
      <c r="F37" s="68"/>
      <c r="G37" s="68"/>
      <c r="H37" s="68"/>
      <c r="I37" s="68"/>
      <c r="J37" s="69"/>
      <c r="K37" s="69"/>
      <c r="L37" s="69"/>
      <c r="M37" s="74"/>
      <c r="N37" s="13"/>
      <c r="U37" s="9" t="str">
        <f t="shared" si="0"/>
        <v/>
      </c>
      <c r="V37" s="9" t="str">
        <f t="shared" si="1"/>
        <v/>
      </c>
      <c r="W37" s="9" t="str">
        <f>IF($G37="","",
IF(リレー種目エントリー入力!$I37="幼児",5,
IF(リレー種目エントリー入力!$I37="小学",1,
IF(リレー種目エントリー入力!$I37="中学",2,
IF(リレー種目エントリー入力!$I37="高校",3,
IF(リレー種目エントリー入力!$I37="大学",4,
IF(リレー種目エントリー入力!$I37="一般",5,
IF(リレー種目エントリー入力!$I37="高専",6,
5
))))))))</f>
        <v/>
      </c>
      <c r="X37" s="9" t="str">
        <f>IF(リレー種目エントリー入力!$F37="男子",1,
IF(リレー種目エントリー入力!$F37="女子",2,
IF(リレー種目エントリー入力!$F37="混成",3,
IF(リレー種目エントリー入力!$F37="混合",4,
  ""
))))</f>
        <v/>
      </c>
      <c r="Y37" s="9" t="str">
        <f>IF($G37="","",
IF(リレー種目エントリー入力!$G37="フリーリレー",6,7))</f>
        <v/>
      </c>
      <c r="Z37" s="9" t="str">
        <f>IF(リレー種目エントリー入力!$H37="４×25m",3,
IF(リレー種目エントリー入力!$H37="４×50m",4,
IF(リレー種目エントリー入力!$H37="４×100m",5,
IF(リレー種目エントリー入力!$H37="４×200m",6,
IF(リレー種目エントリー入力!$H37="４×375m",7,
IF(リレー種目エントリー入力!$H37="４×75m",8,
""))))))</f>
        <v/>
      </c>
      <c r="AA37" s="9" t="str">
        <f>IF($G37="","",IF(AND(リレー種目エントリー入力!$J37="",リレー種目エントリー入力!$K37="",リレー種目エントリー入力!$L37=""),"99:59:99",
ASC($J37)&amp;
IF($J37="","",":")
&amp;
IF(LEN(リレー種目エントリー入力!$K37)=0,"00",IF(LEN(リレー種目エントリー入力!$K37)=1,"0"&amp;ASC($K37),ASC($K37)))&amp;"."&amp;
IF(LEN(リレー種目エントリー入力!$L37)=0,"00",IF(LEN(リレー種目エントリー入力!$L37)=1,"0"&amp;ASC($L37),ASC($L37)))))</f>
        <v/>
      </c>
      <c r="AB37" s="112" t="str">
        <f t="shared" si="2"/>
        <v/>
      </c>
    </row>
    <row r="38" spans="1:28" ht="20.100000000000001" customHeight="1">
      <c r="A38" s="13"/>
      <c r="B38" s="67">
        <v>31</v>
      </c>
      <c r="C38" s="68" t="str">
        <f>IF($G38="","",ASC(団体情報入力!$D$7))</f>
        <v/>
      </c>
      <c r="D38" s="68" t="str">
        <f>IF($G38="","",団体情報入力!$D$10)</f>
        <v/>
      </c>
      <c r="E38" s="68" t="str">
        <f>IF($G38="","",団体情報入力!$D$11)</f>
        <v/>
      </c>
      <c r="F38" s="68"/>
      <c r="G38" s="68"/>
      <c r="H38" s="68"/>
      <c r="I38" s="68"/>
      <c r="J38" s="69"/>
      <c r="K38" s="69"/>
      <c r="L38" s="69"/>
      <c r="M38" s="74"/>
      <c r="N38" s="13"/>
      <c r="U38" s="9" t="str">
        <f t="shared" si="0"/>
        <v/>
      </c>
      <c r="V38" s="9" t="str">
        <f t="shared" si="1"/>
        <v/>
      </c>
      <c r="W38" s="9" t="str">
        <f>IF($G38="","",
IF(リレー種目エントリー入力!$I38="幼児",5,
IF(リレー種目エントリー入力!$I38="小学",1,
IF(リレー種目エントリー入力!$I38="中学",2,
IF(リレー種目エントリー入力!$I38="高校",3,
IF(リレー種目エントリー入力!$I38="大学",4,
IF(リレー種目エントリー入力!$I38="一般",5,
IF(リレー種目エントリー入力!$I38="高専",6,
5
))))))))</f>
        <v/>
      </c>
      <c r="X38" s="9" t="str">
        <f>IF(リレー種目エントリー入力!$F38="男子",1,
IF(リレー種目エントリー入力!$F38="女子",2,
IF(リレー種目エントリー入力!$F38="混成",3,
IF(リレー種目エントリー入力!$F38="混合",4,
  ""
))))</f>
        <v/>
      </c>
      <c r="Y38" s="9" t="str">
        <f>IF($G38="","",
IF(リレー種目エントリー入力!$G38="フリーリレー",6,7))</f>
        <v/>
      </c>
      <c r="Z38" s="9" t="str">
        <f>IF(リレー種目エントリー入力!$H38="４×25m",3,
IF(リレー種目エントリー入力!$H38="４×50m",4,
IF(リレー種目エントリー入力!$H38="４×100m",5,
IF(リレー種目エントリー入力!$H38="４×200m",6,
IF(リレー種目エントリー入力!$H38="４×375m",7,
IF(リレー種目エントリー入力!$H38="４×75m",8,
""))))))</f>
        <v/>
      </c>
      <c r="AA38" s="9" t="str">
        <f>IF($G38="","",IF(AND(リレー種目エントリー入力!$J38="",リレー種目エントリー入力!$K38="",リレー種目エントリー入力!$L38=""),"99:59:99",
ASC($J38)&amp;
IF($J38="","",":")
&amp;
IF(LEN(リレー種目エントリー入力!$K38)=0,"00",IF(LEN(リレー種目エントリー入力!$K38)=1,"0"&amp;ASC($K38),ASC($K38)))&amp;"."&amp;
IF(LEN(リレー種目エントリー入力!$L38)=0,"00",IF(LEN(リレー種目エントリー入力!$L38)=1,"0"&amp;ASC($L38),ASC($L38)))))</f>
        <v/>
      </c>
      <c r="AB38" s="112" t="str">
        <f t="shared" si="2"/>
        <v/>
      </c>
    </row>
    <row r="39" spans="1:28" ht="20.100000000000001" customHeight="1">
      <c r="A39" s="13"/>
      <c r="B39" s="67">
        <v>32</v>
      </c>
      <c r="C39" s="68" t="str">
        <f>IF($G39="","",ASC(団体情報入力!$D$7))</f>
        <v/>
      </c>
      <c r="D39" s="68" t="str">
        <f>IF($G39="","",団体情報入力!$D$10)</f>
        <v/>
      </c>
      <c r="E39" s="68" t="str">
        <f>IF($G39="","",団体情報入力!$D$11)</f>
        <v/>
      </c>
      <c r="F39" s="68"/>
      <c r="G39" s="68"/>
      <c r="H39" s="68"/>
      <c r="I39" s="68"/>
      <c r="J39" s="69"/>
      <c r="K39" s="69"/>
      <c r="L39" s="69"/>
      <c r="M39" s="74"/>
      <c r="N39" s="13"/>
      <c r="U39" s="9" t="str">
        <f t="shared" si="0"/>
        <v/>
      </c>
      <c r="V39" s="9" t="str">
        <f t="shared" si="1"/>
        <v/>
      </c>
      <c r="W39" s="9" t="str">
        <f>IF($G39="","",
IF(リレー種目エントリー入力!$I39="幼児",5,
IF(リレー種目エントリー入力!$I39="小学",1,
IF(リレー種目エントリー入力!$I39="中学",2,
IF(リレー種目エントリー入力!$I39="高校",3,
IF(リレー種目エントリー入力!$I39="大学",4,
IF(リレー種目エントリー入力!$I39="一般",5,
IF(リレー種目エントリー入力!$I39="高専",6,
5
))))))))</f>
        <v/>
      </c>
      <c r="X39" s="9" t="str">
        <f>IF(リレー種目エントリー入力!$F39="男子",1,
IF(リレー種目エントリー入力!$F39="女子",2,
IF(リレー種目エントリー入力!$F39="混成",3,
IF(リレー種目エントリー入力!$F39="混合",4,
  ""
))))</f>
        <v/>
      </c>
      <c r="Y39" s="9" t="str">
        <f>IF($G39="","",
IF(リレー種目エントリー入力!$G39="フリーリレー",6,7))</f>
        <v/>
      </c>
      <c r="Z39" s="9" t="str">
        <f>IF(リレー種目エントリー入力!$H39="４×25m",3,
IF(リレー種目エントリー入力!$H39="４×50m",4,
IF(リレー種目エントリー入力!$H39="４×100m",5,
IF(リレー種目エントリー入力!$H39="４×200m",6,
IF(リレー種目エントリー入力!$H39="４×375m",7,
IF(リレー種目エントリー入力!$H39="４×75m",8,
""))))))</f>
        <v/>
      </c>
      <c r="AA39" s="9" t="str">
        <f>IF($G39="","",IF(AND(リレー種目エントリー入力!$J39="",リレー種目エントリー入力!$K39="",リレー種目エントリー入力!$L39=""),"99:59:99",
ASC($J39)&amp;
IF($J39="","",":")
&amp;
IF(LEN(リレー種目エントリー入力!$K39)=0,"00",IF(LEN(リレー種目エントリー入力!$K39)=1,"0"&amp;ASC($K39),ASC($K39)))&amp;"."&amp;
IF(LEN(リレー種目エントリー入力!$L39)=0,"00",IF(LEN(リレー種目エントリー入力!$L39)=1,"0"&amp;ASC($L39),ASC($L39)))))</f>
        <v/>
      </c>
      <c r="AB39" s="112" t="str">
        <f t="shared" si="2"/>
        <v/>
      </c>
    </row>
    <row r="40" spans="1:28" ht="20.100000000000001" customHeight="1">
      <c r="A40" s="13"/>
      <c r="B40" s="67">
        <v>33</v>
      </c>
      <c r="C40" s="68" t="str">
        <f>IF($G40="","",ASC(団体情報入力!$D$7))</f>
        <v/>
      </c>
      <c r="D40" s="68" t="str">
        <f>IF($G40="","",団体情報入力!$D$10)</f>
        <v/>
      </c>
      <c r="E40" s="68" t="str">
        <f>IF($G40="","",団体情報入力!$D$11)</f>
        <v/>
      </c>
      <c r="F40" s="68"/>
      <c r="G40" s="68"/>
      <c r="H40" s="68"/>
      <c r="I40" s="68"/>
      <c r="J40" s="69"/>
      <c r="K40" s="69"/>
      <c r="L40" s="69"/>
      <c r="M40" s="74"/>
      <c r="N40" s="13"/>
      <c r="U40" s="9" t="str">
        <f t="shared" si="0"/>
        <v/>
      </c>
      <c r="V40" s="9" t="str">
        <f t="shared" si="1"/>
        <v/>
      </c>
      <c r="W40" s="9" t="str">
        <f>IF($G40="","",
IF(リレー種目エントリー入力!$I40="幼児",5,
IF(リレー種目エントリー入力!$I40="小学",1,
IF(リレー種目エントリー入力!$I40="中学",2,
IF(リレー種目エントリー入力!$I40="高校",3,
IF(リレー種目エントリー入力!$I40="大学",4,
IF(リレー種目エントリー入力!$I40="一般",5,
IF(リレー種目エントリー入力!$I40="高専",6,
5
))))))))</f>
        <v/>
      </c>
      <c r="X40" s="9" t="str">
        <f>IF(リレー種目エントリー入力!$F40="男子",1,
IF(リレー種目エントリー入力!$F40="女子",2,
IF(リレー種目エントリー入力!$F40="混成",3,
IF(リレー種目エントリー入力!$F40="混合",4,
  ""
))))</f>
        <v/>
      </c>
      <c r="Y40" s="9" t="str">
        <f>IF($G40="","",
IF(リレー種目エントリー入力!$G40="フリーリレー",6,7))</f>
        <v/>
      </c>
      <c r="Z40" s="9" t="str">
        <f>IF(リレー種目エントリー入力!$H40="４×25m",3,
IF(リレー種目エントリー入力!$H40="４×50m",4,
IF(リレー種目エントリー入力!$H40="４×100m",5,
IF(リレー種目エントリー入力!$H40="４×200m",6,
IF(リレー種目エントリー入力!$H40="４×375m",7,
IF(リレー種目エントリー入力!$H40="４×75m",8,
""))))))</f>
        <v/>
      </c>
      <c r="AA40" s="9" t="str">
        <f>IF($G40="","",IF(AND(リレー種目エントリー入力!$J40="",リレー種目エントリー入力!$K40="",リレー種目エントリー入力!$L40=""),"99:59:99",
ASC($J40)&amp;
IF($J40="","",":")
&amp;
IF(LEN(リレー種目エントリー入力!$K40)=0,"00",IF(LEN(リレー種目エントリー入力!$K40)=1,"0"&amp;ASC($K40),ASC($K40)))&amp;"."&amp;
IF(LEN(リレー種目エントリー入力!$L40)=0,"00",IF(LEN(リレー種目エントリー入力!$L40)=1,"0"&amp;ASC($L40),ASC($L40)))))</f>
        <v/>
      </c>
      <c r="AB40" s="112" t="str">
        <f t="shared" si="2"/>
        <v/>
      </c>
    </row>
    <row r="41" spans="1:28" ht="20.100000000000001" customHeight="1">
      <c r="A41" s="13"/>
      <c r="B41" s="67">
        <v>34</v>
      </c>
      <c r="C41" s="68" t="str">
        <f>IF($G41="","",ASC(団体情報入力!$D$7))</f>
        <v/>
      </c>
      <c r="D41" s="68" t="str">
        <f>IF($G41="","",団体情報入力!$D$10)</f>
        <v/>
      </c>
      <c r="E41" s="68" t="str">
        <f>IF($G41="","",団体情報入力!$D$11)</f>
        <v/>
      </c>
      <c r="F41" s="68"/>
      <c r="G41" s="68"/>
      <c r="H41" s="68"/>
      <c r="I41" s="68"/>
      <c r="J41" s="69"/>
      <c r="K41" s="69"/>
      <c r="L41" s="69"/>
      <c r="M41" s="74"/>
      <c r="N41" s="13"/>
      <c r="U41" s="9" t="str">
        <f t="shared" si="0"/>
        <v/>
      </c>
      <c r="V41" s="9" t="str">
        <f t="shared" si="1"/>
        <v/>
      </c>
      <c r="W41" s="9" t="str">
        <f>IF($G41="","",
IF(リレー種目エントリー入力!$I41="幼児",5,
IF(リレー種目エントリー入力!$I41="小学",1,
IF(リレー種目エントリー入力!$I41="中学",2,
IF(リレー種目エントリー入力!$I41="高校",3,
IF(リレー種目エントリー入力!$I41="大学",4,
IF(リレー種目エントリー入力!$I41="一般",5,
IF(リレー種目エントリー入力!$I41="高専",6,
5
))))))))</f>
        <v/>
      </c>
      <c r="X41" s="9" t="str">
        <f>IF(リレー種目エントリー入力!$F41="男子",1,
IF(リレー種目エントリー入力!$F41="女子",2,
IF(リレー種目エントリー入力!$F41="混成",3,
IF(リレー種目エントリー入力!$F41="混合",4,
  ""
))))</f>
        <v/>
      </c>
      <c r="Y41" s="9" t="str">
        <f>IF($G41="","",
IF(リレー種目エントリー入力!$G41="フリーリレー",6,7))</f>
        <v/>
      </c>
      <c r="Z41" s="9" t="str">
        <f>IF(リレー種目エントリー入力!$H41="４×25m",3,
IF(リレー種目エントリー入力!$H41="４×50m",4,
IF(リレー種目エントリー入力!$H41="４×100m",5,
IF(リレー種目エントリー入力!$H41="４×200m",6,
IF(リレー種目エントリー入力!$H41="４×375m",7,
IF(リレー種目エントリー入力!$H41="４×75m",8,
""))))))</f>
        <v/>
      </c>
      <c r="AA41" s="9" t="str">
        <f>IF($G41="","",IF(AND(リレー種目エントリー入力!$J41="",リレー種目エントリー入力!$K41="",リレー種目エントリー入力!$L41=""),"99:59:99",
ASC($J41)&amp;
IF($J41="","",":")
&amp;
IF(LEN(リレー種目エントリー入力!$K41)=0,"00",IF(LEN(リレー種目エントリー入力!$K41)=1,"0"&amp;ASC($K41),ASC($K41)))&amp;"."&amp;
IF(LEN(リレー種目エントリー入力!$L41)=0,"00",IF(LEN(リレー種目エントリー入力!$L41)=1,"0"&amp;ASC($L41),ASC($L41)))))</f>
        <v/>
      </c>
      <c r="AB41" s="112" t="str">
        <f t="shared" si="2"/>
        <v/>
      </c>
    </row>
    <row r="42" spans="1:28" ht="20.100000000000001" customHeight="1">
      <c r="A42" s="13"/>
      <c r="B42" s="67">
        <v>35</v>
      </c>
      <c r="C42" s="68" t="str">
        <f>IF($G42="","",ASC(団体情報入力!$D$7))</f>
        <v/>
      </c>
      <c r="D42" s="68" t="str">
        <f>IF($G42="","",団体情報入力!$D$10)</f>
        <v/>
      </c>
      <c r="E42" s="68" t="str">
        <f>IF($G42="","",団体情報入力!$D$11)</f>
        <v/>
      </c>
      <c r="F42" s="68"/>
      <c r="G42" s="68"/>
      <c r="H42" s="68"/>
      <c r="I42" s="68"/>
      <c r="J42" s="69"/>
      <c r="K42" s="69"/>
      <c r="L42" s="69"/>
      <c r="M42" s="74"/>
      <c r="N42" s="13"/>
      <c r="U42" s="9" t="str">
        <f t="shared" si="0"/>
        <v/>
      </c>
      <c r="V42" s="9" t="str">
        <f t="shared" si="1"/>
        <v/>
      </c>
      <c r="W42" s="9" t="str">
        <f>IF($G42="","",
IF(リレー種目エントリー入力!$I42="幼児",5,
IF(リレー種目エントリー入力!$I42="小学",1,
IF(リレー種目エントリー入力!$I42="中学",2,
IF(リレー種目エントリー入力!$I42="高校",3,
IF(リレー種目エントリー入力!$I42="大学",4,
IF(リレー種目エントリー入力!$I42="一般",5,
IF(リレー種目エントリー入力!$I42="高専",6,
5
))))))))</f>
        <v/>
      </c>
      <c r="X42" s="9" t="str">
        <f>IF(リレー種目エントリー入力!$F42="男子",1,
IF(リレー種目エントリー入力!$F42="女子",2,
IF(リレー種目エントリー入力!$F42="混成",3,
IF(リレー種目エントリー入力!$F42="混合",4,
  ""
))))</f>
        <v/>
      </c>
      <c r="Y42" s="9" t="str">
        <f>IF($G42="","",
IF(リレー種目エントリー入力!$G42="フリーリレー",6,7))</f>
        <v/>
      </c>
      <c r="Z42" s="9" t="str">
        <f>IF(リレー種目エントリー入力!$H42="４×25m",3,
IF(リレー種目エントリー入力!$H42="４×50m",4,
IF(リレー種目エントリー入力!$H42="４×100m",5,
IF(リレー種目エントリー入力!$H42="４×200m",6,
IF(リレー種目エントリー入力!$H42="４×375m",7,
IF(リレー種目エントリー入力!$H42="４×75m",8,
""))))))</f>
        <v/>
      </c>
      <c r="AA42" s="9" t="str">
        <f>IF($G42="","",IF(AND(リレー種目エントリー入力!$J42="",リレー種目エントリー入力!$K42="",リレー種目エントリー入力!$L42=""),"99:59:99",
ASC($J42)&amp;
IF($J42="","",":")
&amp;
IF(LEN(リレー種目エントリー入力!$K42)=0,"00",IF(LEN(リレー種目エントリー入力!$K42)=1,"0"&amp;ASC($K42),ASC($K42)))&amp;"."&amp;
IF(LEN(リレー種目エントリー入力!$L42)=0,"00",IF(LEN(リレー種目エントリー入力!$L42)=1,"0"&amp;ASC($L42),ASC($L42)))))</f>
        <v/>
      </c>
      <c r="AB42" s="112" t="str">
        <f t="shared" si="2"/>
        <v/>
      </c>
    </row>
    <row r="43" spans="1:28" ht="20.100000000000001" customHeight="1">
      <c r="A43" s="13"/>
      <c r="B43" s="67">
        <v>36</v>
      </c>
      <c r="C43" s="68" t="str">
        <f>IF($G43="","",ASC(団体情報入力!$D$7))</f>
        <v/>
      </c>
      <c r="D43" s="68" t="str">
        <f>IF($G43="","",団体情報入力!$D$10)</f>
        <v/>
      </c>
      <c r="E43" s="68" t="str">
        <f>IF($G43="","",団体情報入力!$D$11)</f>
        <v/>
      </c>
      <c r="F43" s="68"/>
      <c r="G43" s="68"/>
      <c r="H43" s="68"/>
      <c r="I43" s="68"/>
      <c r="J43" s="69"/>
      <c r="K43" s="69"/>
      <c r="L43" s="69"/>
      <c r="M43" s="74"/>
      <c r="N43" s="13"/>
      <c r="U43" s="9" t="str">
        <f t="shared" si="0"/>
        <v/>
      </c>
      <c r="V43" s="9" t="str">
        <f t="shared" si="1"/>
        <v/>
      </c>
      <c r="W43" s="9" t="str">
        <f>IF($G43="","",
IF(リレー種目エントリー入力!$I43="幼児",5,
IF(リレー種目エントリー入力!$I43="小学",1,
IF(リレー種目エントリー入力!$I43="中学",2,
IF(リレー種目エントリー入力!$I43="高校",3,
IF(リレー種目エントリー入力!$I43="大学",4,
IF(リレー種目エントリー入力!$I43="一般",5,
IF(リレー種目エントリー入力!$I43="高専",6,
5
))))))))</f>
        <v/>
      </c>
      <c r="X43" s="9" t="str">
        <f>IF(リレー種目エントリー入力!$F43="男子",1,
IF(リレー種目エントリー入力!$F43="女子",2,
IF(リレー種目エントリー入力!$F43="混成",3,
IF(リレー種目エントリー入力!$F43="混合",4,
  ""
))))</f>
        <v/>
      </c>
      <c r="Y43" s="9" t="str">
        <f>IF($G43="","",
IF(リレー種目エントリー入力!$G43="フリーリレー",6,7))</f>
        <v/>
      </c>
      <c r="Z43" s="9" t="str">
        <f>IF(リレー種目エントリー入力!$H43="４×25m",3,
IF(リレー種目エントリー入力!$H43="４×50m",4,
IF(リレー種目エントリー入力!$H43="４×100m",5,
IF(リレー種目エントリー入力!$H43="４×200m",6,
IF(リレー種目エントリー入力!$H43="４×375m",7,
IF(リレー種目エントリー入力!$H43="４×75m",8,
""))))))</f>
        <v/>
      </c>
      <c r="AA43" s="9" t="str">
        <f>IF($G43="","",IF(AND(リレー種目エントリー入力!$J43="",リレー種目エントリー入力!$K43="",リレー種目エントリー入力!$L43=""),"99:59:99",
ASC($J43)&amp;
IF($J43="","",":")
&amp;
IF(LEN(リレー種目エントリー入力!$K43)=0,"00",IF(LEN(リレー種目エントリー入力!$K43)=1,"0"&amp;ASC($K43),ASC($K43)))&amp;"."&amp;
IF(LEN(リレー種目エントリー入力!$L43)=0,"00",IF(LEN(リレー種目エントリー入力!$L43)=1,"0"&amp;ASC($L43),ASC($L43)))))</f>
        <v/>
      </c>
      <c r="AB43" s="112" t="str">
        <f t="shared" si="2"/>
        <v/>
      </c>
    </row>
    <row r="44" spans="1:28" ht="20.100000000000001" customHeight="1">
      <c r="A44" s="13"/>
      <c r="B44" s="67">
        <v>37</v>
      </c>
      <c r="C44" s="68" t="str">
        <f>IF($G44="","",ASC(団体情報入力!$D$7))</f>
        <v/>
      </c>
      <c r="D44" s="68" t="str">
        <f>IF($G44="","",団体情報入力!$D$10)</f>
        <v/>
      </c>
      <c r="E44" s="68" t="str">
        <f>IF($G44="","",団体情報入力!$D$11)</f>
        <v/>
      </c>
      <c r="F44" s="68"/>
      <c r="G44" s="68"/>
      <c r="H44" s="68"/>
      <c r="I44" s="68"/>
      <c r="J44" s="69"/>
      <c r="K44" s="69"/>
      <c r="L44" s="69"/>
      <c r="M44" s="74"/>
      <c r="N44" s="13"/>
      <c r="U44" s="9" t="str">
        <f t="shared" si="0"/>
        <v/>
      </c>
      <c r="V44" s="9" t="str">
        <f t="shared" si="1"/>
        <v/>
      </c>
      <c r="W44" s="9" t="str">
        <f>IF($G44="","",
IF(リレー種目エントリー入力!$I44="幼児",5,
IF(リレー種目エントリー入力!$I44="小学",1,
IF(リレー種目エントリー入力!$I44="中学",2,
IF(リレー種目エントリー入力!$I44="高校",3,
IF(リレー種目エントリー入力!$I44="大学",4,
IF(リレー種目エントリー入力!$I44="一般",5,
IF(リレー種目エントリー入力!$I44="高専",6,
5
))))))))</f>
        <v/>
      </c>
      <c r="X44" s="9" t="str">
        <f>IF(リレー種目エントリー入力!$F44="男子",1,
IF(リレー種目エントリー入力!$F44="女子",2,
IF(リレー種目エントリー入力!$F44="混成",3,
IF(リレー種目エントリー入力!$F44="混合",4,
  ""
))))</f>
        <v/>
      </c>
      <c r="Y44" s="9" t="str">
        <f>IF($G44="","",
IF(リレー種目エントリー入力!$G44="フリーリレー",6,7))</f>
        <v/>
      </c>
      <c r="Z44" s="9" t="str">
        <f>IF(リレー種目エントリー入力!$H44="４×25m",3,
IF(リレー種目エントリー入力!$H44="４×50m",4,
IF(リレー種目エントリー入力!$H44="４×100m",5,
IF(リレー種目エントリー入力!$H44="４×200m",6,
IF(リレー種目エントリー入力!$H44="４×375m",7,
IF(リレー種目エントリー入力!$H44="４×75m",8,
""))))))</f>
        <v/>
      </c>
      <c r="AA44" s="9" t="str">
        <f>IF($G44="","",IF(AND(リレー種目エントリー入力!$J44="",リレー種目エントリー入力!$K44="",リレー種目エントリー入力!$L44=""),"99:59:99",
ASC($J44)&amp;
IF($J44="","",":")
&amp;
IF(LEN(リレー種目エントリー入力!$K44)=0,"00",IF(LEN(リレー種目エントリー入力!$K44)=1,"0"&amp;ASC($K44),ASC($K44)))&amp;"."&amp;
IF(LEN(リレー種目エントリー入力!$L44)=0,"00",IF(LEN(リレー種目エントリー入力!$L44)=1,"0"&amp;ASC($L44),ASC($L44)))))</f>
        <v/>
      </c>
      <c r="AB44" s="112" t="str">
        <f t="shared" si="2"/>
        <v/>
      </c>
    </row>
    <row r="45" spans="1:28" ht="20.100000000000001" customHeight="1">
      <c r="A45" s="13"/>
      <c r="B45" s="67">
        <v>38</v>
      </c>
      <c r="C45" s="68" t="str">
        <f>IF($G45="","",ASC(団体情報入力!$D$7))</f>
        <v/>
      </c>
      <c r="D45" s="68" t="str">
        <f>IF($G45="","",団体情報入力!$D$10)</f>
        <v/>
      </c>
      <c r="E45" s="68" t="str">
        <f>IF($G45="","",団体情報入力!$D$11)</f>
        <v/>
      </c>
      <c r="F45" s="68"/>
      <c r="G45" s="68"/>
      <c r="H45" s="68"/>
      <c r="I45" s="68"/>
      <c r="J45" s="69"/>
      <c r="K45" s="69"/>
      <c r="L45" s="69"/>
      <c r="M45" s="74"/>
      <c r="N45" s="13"/>
      <c r="U45" s="9" t="str">
        <f t="shared" si="0"/>
        <v/>
      </c>
      <c r="V45" s="9" t="str">
        <f t="shared" si="1"/>
        <v/>
      </c>
      <c r="W45" s="9" t="str">
        <f>IF($G45="","",
IF(リレー種目エントリー入力!$I45="幼児",5,
IF(リレー種目エントリー入力!$I45="小学",1,
IF(リレー種目エントリー入力!$I45="中学",2,
IF(リレー種目エントリー入力!$I45="高校",3,
IF(リレー種目エントリー入力!$I45="大学",4,
IF(リレー種目エントリー入力!$I45="一般",5,
IF(リレー種目エントリー入力!$I45="高専",6,
5
))))))))</f>
        <v/>
      </c>
      <c r="X45" s="9" t="str">
        <f>IF(リレー種目エントリー入力!$F45="男子",1,
IF(リレー種目エントリー入力!$F45="女子",2,
IF(リレー種目エントリー入力!$F45="混成",3,
IF(リレー種目エントリー入力!$F45="混合",4,
  ""
))))</f>
        <v/>
      </c>
      <c r="Y45" s="9" t="str">
        <f>IF($G45="","",
IF(リレー種目エントリー入力!$G45="フリーリレー",6,7))</f>
        <v/>
      </c>
      <c r="Z45" s="9" t="str">
        <f>IF(リレー種目エントリー入力!$H45="４×25m",3,
IF(リレー種目エントリー入力!$H45="４×50m",4,
IF(リレー種目エントリー入力!$H45="４×100m",5,
IF(リレー種目エントリー入力!$H45="４×200m",6,
IF(リレー種目エントリー入力!$H45="４×375m",7,
IF(リレー種目エントリー入力!$H45="４×75m",8,
""))))))</f>
        <v/>
      </c>
      <c r="AA45" s="9" t="str">
        <f>IF($G45="","",IF(AND(リレー種目エントリー入力!$J45="",リレー種目エントリー入力!$K45="",リレー種目エントリー入力!$L45=""),"99:59:99",
ASC($J45)&amp;
IF($J45="","",":")
&amp;
IF(LEN(リレー種目エントリー入力!$K45)=0,"00",IF(LEN(リレー種目エントリー入力!$K45)=1,"0"&amp;ASC($K45),ASC($K45)))&amp;"."&amp;
IF(LEN(リレー種目エントリー入力!$L45)=0,"00",IF(LEN(リレー種目エントリー入力!$L45)=1,"0"&amp;ASC($L45),ASC($L45)))))</f>
        <v/>
      </c>
      <c r="AB45" s="112" t="str">
        <f t="shared" si="2"/>
        <v/>
      </c>
    </row>
    <row r="46" spans="1:28" ht="20.100000000000001" customHeight="1">
      <c r="A46" s="13"/>
      <c r="B46" s="67">
        <v>39</v>
      </c>
      <c r="C46" s="68" t="str">
        <f>IF($G46="","",ASC(団体情報入力!$D$7))</f>
        <v/>
      </c>
      <c r="D46" s="68" t="str">
        <f>IF($G46="","",団体情報入力!$D$10)</f>
        <v/>
      </c>
      <c r="E46" s="68" t="str">
        <f>IF($G46="","",団体情報入力!$D$11)</f>
        <v/>
      </c>
      <c r="F46" s="68"/>
      <c r="G46" s="68"/>
      <c r="H46" s="68"/>
      <c r="I46" s="68"/>
      <c r="J46" s="69"/>
      <c r="K46" s="69"/>
      <c r="L46" s="69"/>
      <c r="M46" s="74"/>
      <c r="N46" s="13"/>
      <c r="U46" s="9" t="str">
        <f t="shared" si="0"/>
        <v/>
      </c>
      <c r="V46" s="9" t="str">
        <f t="shared" si="1"/>
        <v/>
      </c>
      <c r="W46" s="9" t="str">
        <f>IF($G46="","",
IF(リレー種目エントリー入力!$I46="幼児",5,
IF(リレー種目エントリー入力!$I46="小学",1,
IF(リレー種目エントリー入力!$I46="中学",2,
IF(リレー種目エントリー入力!$I46="高校",3,
IF(リレー種目エントリー入力!$I46="大学",4,
IF(リレー種目エントリー入力!$I46="一般",5,
IF(リレー種目エントリー入力!$I46="高専",6,
5
))))))))</f>
        <v/>
      </c>
      <c r="X46" s="9" t="str">
        <f>IF(リレー種目エントリー入力!$F46="男子",1,
IF(リレー種目エントリー入力!$F46="女子",2,
IF(リレー種目エントリー入力!$F46="混成",3,
IF(リレー種目エントリー入力!$F46="混合",4,
  ""
))))</f>
        <v/>
      </c>
      <c r="Y46" s="9" t="str">
        <f>IF($G46="","",
IF(リレー種目エントリー入力!$G46="フリーリレー",6,7))</f>
        <v/>
      </c>
      <c r="Z46" s="9" t="str">
        <f>IF(リレー種目エントリー入力!$H46="４×25m",3,
IF(リレー種目エントリー入力!$H46="４×50m",4,
IF(リレー種目エントリー入力!$H46="４×100m",5,
IF(リレー種目エントリー入力!$H46="４×200m",6,
IF(リレー種目エントリー入力!$H46="４×375m",7,
IF(リレー種目エントリー入力!$H46="４×75m",8,
""))))))</f>
        <v/>
      </c>
      <c r="AA46" s="9" t="str">
        <f>IF($G46="","",IF(AND(リレー種目エントリー入力!$J46="",リレー種目エントリー入力!$K46="",リレー種目エントリー入力!$L46=""),"99:59:99",
ASC($J46)&amp;
IF($J46="","",":")
&amp;
IF(LEN(リレー種目エントリー入力!$K46)=0,"00",IF(LEN(リレー種目エントリー入力!$K46)=1,"0"&amp;ASC($K46),ASC($K46)))&amp;"."&amp;
IF(LEN(リレー種目エントリー入力!$L46)=0,"00",IF(LEN(リレー種目エントリー入力!$L46)=1,"0"&amp;ASC($L46),ASC($L46)))))</f>
        <v/>
      </c>
      <c r="AB46" s="112" t="str">
        <f t="shared" si="2"/>
        <v/>
      </c>
    </row>
    <row r="47" spans="1:28" ht="20.100000000000001" customHeight="1">
      <c r="A47" s="13"/>
      <c r="B47" s="67">
        <v>40</v>
      </c>
      <c r="C47" s="68" t="str">
        <f>IF($G47="","",ASC(団体情報入力!$D$7))</f>
        <v/>
      </c>
      <c r="D47" s="68" t="str">
        <f>IF($G47="","",団体情報入力!$D$10)</f>
        <v/>
      </c>
      <c r="E47" s="68" t="str">
        <f>IF($G47="","",団体情報入力!$D$11)</f>
        <v/>
      </c>
      <c r="F47" s="68"/>
      <c r="G47" s="68"/>
      <c r="H47" s="68"/>
      <c r="I47" s="68"/>
      <c r="J47" s="69"/>
      <c r="K47" s="69"/>
      <c r="L47" s="69"/>
      <c r="M47" s="74"/>
      <c r="N47" s="13"/>
      <c r="U47" s="9" t="str">
        <f t="shared" si="0"/>
        <v/>
      </c>
      <c r="V47" s="9" t="str">
        <f t="shared" si="1"/>
        <v/>
      </c>
      <c r="W47" s="9" t="str">
        <f>IF($G47="","",
IF(リレー種目エントリー入力!$I47="幼児",5,
IF(リレー種目エントリー入力!$I47="小学",1,
IF(リレー種目エントリー入力!$I47="中学",2,
IF(リレー種目エントリー入力!$I47="高校",3,
IF(リレー種目エントリー入力!$I47="大学",4,
IF(リレー種目エントリー入力!$I47="一般",5,
IF(リレー種目エントリー入力!$I47="高専",6,
5
))))))))</f>
        <v/>
      </c>
      <c r="X47" s="9" t="str">
        <f>IF(リレー種目エントリー入力!$F47="男子",1,
IF(リレー種目エントリー入力!$F47="女子",2,
IF(リレー種目エントリー入力!$F47="混成",3,
IF(リレー種目エントリー入力!$F47="混合",4,
  ""
))))</f>
        <v/>
      </c>
      <c r="Y47" s="9" t="str">
        <f>IF($G47="","",
IF(リレー種目エントリー入力!$G47="フリーリレー",6,7))</f>
        <v/>
      </c>
      <c r="Z47" s="9" t="str">
        <f>IF(リレー種目エントリー入力!$H47="４×25m",3,
IF(リレー種目エントリー入力!$H47="４×50m",4,
IF(リレー種目エントリー入力!$H47="４×100m",5,
IF(リレー種目エントリー入力!$H47="４×200m",6,
IF(リレー種目エントリー入力!$H47="４×375m",7,
IF(リレー種目エントリー入力!$H47="４×75m",8,
""))))))</f>
        <v/>
      </c>
      <c r="AA47" s="9" t="str">
        <f>IF($G47="","",IF(AND(リレー種目エントリー入力!$J47="",リレー種目エントリー入力!$K47="",リレー種目エントリー入力!$L47=""),"99:59:99",
ASC($J47)&amp;
IF($J47="","",":")
&amp;
IF(LEN(リレー種目エントリー入力!$K47)=0,"00",IF(LEN(リレー種目エントリー入力!$K47)=1,"0"&amp;ASC($K47),ASC($K47)))&amp;"."&amp;
IF(LEN(リレー種目エントリー入力!$L47)=0,"00",IF(LEN(リレー種目エントリー入力!$L47)=1,"0"&amp;ASC($L47),ASC($L47)))))</f>
        <v/>
      </c>
      <c r="AB47" s="112" t="str">
        <f t="shared" si="2"/>
        <v/>
      </c>
    </row>
    <row r="48" spans="1:28" ht="20.100000000000001" customHeight="1">
      <c r="A48" s="13"/>
      <c r="B48" s="67">
        <v>41</v>
      </c>
      <c r="C48" s="68" t="str">
        <f>IF($G48="","",ASC(団体情報入力!$D$7))</f>
        <v/>
      </c>
      <c r="D48" s="68" t="str">
        <f>IF($G48="","",団体情報入力!$D$10)</f>
        <v/>
      </c>
      <c r="E48" s="68" t="str">
        <f>IF($G48="","",団体情報入力!$D$11)</f>
        <v/>
      </c>
      <c r="F48" s="68"/>
      <c r="G48" s="68"/>
      <c r="H48" s="68"/>
      <c r="I48" s="68"/>
      <c r="J48" s="69"/>
      <c r="K48" s="69"/>
      <c r="L48" s="69"/>
      <c r="M48" s="74"/>
      <c r="N48" s="13"/>
      <c r="U48" s="9" t="str">
        <f t="shared" si="0"/>
        <v/>
      </c>
      <c r="V48" s="9" t="str">
        <f t="shared" si="1"/>
        <v/>
      </c>
      <c r="W48" s="9" t="str">
        <f>IF($G48="","",
IF(リレー種目エントリー入力!$I48="幼児",5,
IF(リレー種目エントリー入力!$I48="小学",1,
IF(リレー種目エントリー入力!$I48="中学",2,
IF(リレー種目エントリー入力!$I48="高校",3,
IF(リレー種目エントリー入力!$I48="大学",4,
IF(リレー種目エントリー入力!$I48="一般",5,
IF(リレー種目エントリー入力!$I48="高専",6,
5
))))))))</f>
        <v/>
      </c>
      <c r="X48" s="9" t="str">
        <f>IF(リレー種目エントリー入力!$F48="男子",1,
IF(リレー種目エントリー入力!$F48="女子",2,
IF(リレー種目エントリー入力!$F48="混成",3,
IF(リレー種目エントリー入力!$F48="混合",4,
  ""
))))</f>
        <v/>
      </c>
      <c r="Y48" s="9" t="str">
        <f>IF($G48="","",
IF(リレー種目エントリー入力!$G48="フリーリレー",6,7))</f>
        <v/>
      </c>
      <c r="Z48" s="9" t="str">
        <f>IF(リレー種目エントリー入力!$H48="４×25m",3,
IF(リレー種目エントリー入力!$H48="４×50m",4,
IF(リレー種目エントリー入力!$H48="４×100m",5,
IF(リレー種目エントリー入力!$H48="４×200m",6,
IF(リレー種目エントリー入力!$H48="４×375m",7,
IF(リレー種目エントリー入力!$H48="４×75m",8,
""))))))</f>
        <v/>
      </c>
      <c r="AA48" s="9" t="str">
        <f>IF($G48="","",IF(AND(リレー種目エントリー入力!$J48="",リレー種目エントリー入力!$K48="",リレー種目エントリー入力!$L48=""),"99:59:99",
ASC($J48)&amp;
IF($J48="","",":")
&amp;
IF(LEN(リレー種目エントリー入力!$K48)=0,"00",IF(LEN(リレー種目エントリー入力!$K48)=1,"0"&amp;ASC($K48),ASC($K48)))&amp;"."&amp;
IF(LEN(リレー種目エントリー入力!$L48)=0,"00",IF(LEN(リレー種目エントリー入力!$L48)=1,"0"&amp;ASC($L48),ASC($L48)))))</f>
        <v/>
      </c>
      <c r="AB48" s="112" t="str">
        <f t="shared" si="2"/>
        <v/>
      </c>
    </row>
    <row r="49" spans="1:28" ht="20.100000000000001" customHeight="1">
      <c r="A49" s="13"/>
      <c r="B49" s="67">
        <v>42</v>
      </c>
      <c r="C49" s="68" t="str">
        <f>IF($G49="","",ASC(団体情報入力!$D$7))</f>
        <v/>
      </c>
      <c r="D49" s="68" t="str">
        <f>IF($G49="","",団体情報入力!$D$10)</f>
        <v/>
      </c>
      <c r="E49" s="68" t="str">
        <f>IF($G49="","",団体情報入力!$D$11)</f>
        <v/>
      </c>
      <c r="F49" s="68"/>
      <c r="G49" s="68"/>
      <c r="H49" s="68"/>
      <c r="I49" s="68"/>
      <c r="J49" s="69"/>
      <c r="K49" s="69"/>
      <c r="L49" s="69"/>
      <c r="M49" s="74"/>
      <c r="N49" s="13"/>
      <c r="U49" s="9" t="str">
        <f t="shared" si="0"/>
        <v/>
      </c>
      <c r="V49" s="9" t="str">
        <f t="shared" si="1"/>
        <v/>
      </c>
      <c r="W49" s="9" t="str">
        <f>IF($G49="","",
IF(リレー種目エントリー入力!$I49="幼児",5,
IF(リレー種目エントリー入力!$I49="小学",1,
IF(リレー種目エントリー入力!$I49="中学",2,
IF(リレー種目エントリー入力!$I49="高校",3,
IF(リレー種目エントリー入力!$I49="大学",4,
IF(リレー種目エントリー入力!$I49="一般",5,
IF(リレー種目エントリー入力!$I49="高専",6,
5
))))))))</f>
        <v/>
      </c>
      <c r="X49" s="9" t="str">
        <f>IF(リレー種目エントリー入力!$F49="男子",1,
IF(リレー種目エントリー入力!$F49="女子",2,
IF(リレー種目エントリー入力!$F49="混成",3,
IF(リレー種目エントリー入力!$F49="混合",4,
  ""
))))</f>
        <v/>
      </c>
      <c r="Y49" s="9" t="str">
        <f>IF($G49="","",
IF(リレー種目エントリー入力!$G49="フリーリレー",6,7))</f>
        <v/>
      </c>
      <c r="Z49" s="9" t="str">
        <f>IF(リレー種目エントリー入力!$H49="４×25m",3,
IF(リレー種目エントリー入力!$H49="４×50m",4,
IF(リレー種目エントリー入力!$H49="４×100m",5,
IF(リレー種目エントリー入力!$H49="４×200m",6,
IF(リレー種目エントリー入力!$H49="４×375m",7,
IF(リレー種目エントリー入力!$H49="４×75m",8,
""))))))</f>
        <v/>
      </c>
      <c r="AA49" s="9" t="str">
        <f>IF($G49="","",IF(AND(リレー種目エントリー入力!$J49="",リレー種目エントリー入力!$K49="",リレー種目エントリー入力!$L49=""),"99:59:99",
ASC($J49)&amp;
IF($J49="","",":")
&amp;
IF(LEN(リレー種目エントリー入力!$K49)=0,"00",IF(LEN(リレー種目エントリー入力!$K49)=1,"0"&amp;ASC($K49),ASC($K49)))&amp;"."&amp;
IF(LEN(リレー種目エントリー入力!$L49)=0,"00",IF(LEN(リレー種目エントリー入力!$L49)=1,"0"&amp;ASC($L49),ASC($L49)))))</f>
        <v/>
      </c>
      <c r="AB49" s="112" t="str">
        <f t="shared" si="2"/>
        <v/>
      </c>
    </row>
    <row r="50" spans="1:28" ht="20.100000000000001" customHeight="1">
      <c r="A50" s="13"/>
      <c r="B50" s="67">
        <v>43</v>
      </c>
      <c r="C50" s="68" t="str">
        <f>IF($G50="","",ASC(団体情報入力!$D$7))</f>
        <v/>
      </c>
      <c r="D50" s="68" t="str">
        <f>IF($G50="","",団体情報入力!$D$10)</f>
        <v/>
      </c>
      <c r="E50" s="68" t="str">
        <f>IF($G50="","",団体情報入力!$D$11)</f>
        <v/>
      </c>
      <c r="F50" s="68"/>
      <c r="G50" s="68"/>
      <c r="H50" s="68"/>
      <c r="I50" s="68"/>
      <c r="J50" s="69"/>
      <c r="K50" s="69"/>
      <c r="L50" s="69"/>
      <c r="M50" s="74"/>
      <c r="N50" s="13"/>
      <c r="U50" s="9" t="str">
        <f t="shared" si="0"/>
        <v/>
      </c>
      <c r="V50" s="9" t="str">
        <f t="shared" si="1"/>
        <v/>
      </c>
      <c r="W50" s="9" t="str">
        <f>IF($G50="","",
IF(リレー種目エントリー入力!$I50="幼児",5,
IF(リレー種目エントリー入力!$I50="小学",1,
IF(リレー種目エントリー入力!$I50="中学",2,
IF(リレー種目エントリー入力!$I50="高校",3,
IF(リレー種目エントリー入力!$I50="大学",4,
IF(リレー種目エントリー入力!$I50="一般",5,
IF(リレー種目エントリー入力!$I50="高専",6,
5
))))))))</f>
        <v/>
      </c>
      <c r="X50" s="9" t="str">
        <f>IF(リレー種目エントリー入力!$F50="男子",1,
IF(リレー種目エントリー入力!$F50="女子",2,
IF(リレー種目エントリー入力!$F50="混成",3,
IF(リレー種目エントリー入力!$F50="混合",4,
  ""
))))</f>
        <v/>
      </c>
      <c r="Y50" s="9" t="str">
        <f>IF($G50="","",
IF(リレー種目エントリー入力!$G50="フリーリレー",6,7))</f>
        <v/>
      </c>
      <c r="Z50" s="9" t="str">
        <f>IF(リレー種目エントリー入力!$H50="４×25m",3,
IF(リレー種目エントリー入力!$H50="４×50m",4,
IF(リレー種目エントリー入力!$H50="４×100m",5,
IF(リレー種目エントリー入力!$H50="４×200m",6,
IF(リレー種目エントリー入力!$H50="４×375m",7,
IF(リレー種目エントリー入力!$H50="４×75m",8,
""))))))</f>
        <v/>
      </c>
      <c r="AA50" s="9" t="str">
        <f>IF($G50="","",IF(AND(リレー種目エントリー入力!$J50="",リレー種目エントリー入力!$K50="",リレー種目エントリー入力!$L50=""),"99:59:99",
ASC($J50)&amp;
IF($J50="","",":")
&amp;
IF(LEN(リレー種目エントリー入力!$K50)=0,"00",IF(LEN(リレー種目エントリー入力!$K50)=1,"0"&amp;ASC($K50),ASC($K50)))&amp;"."&amp;
IF(LEN(リレー種目エントリー入力!$L50)=0,"00",IF(LEN(リレー種目エントリー入力!$L50)=1,"0"&amp;ASC($L50),ASC($L50)))))</f>
        <v/>
      </c>
      <c r="AB50" s="112" t="str">
        <f t="shared" si="2"/>
        <v/>
      </c>
    </row>
    <row r="51" spans="1:28" ht="20.100000000000001" customHeight="1">
      <c r="A51" s="13"/>
      <c r="B51" s="67">
        <v>44</v>
      </c>
      <c r="C51" s="68" t="str">
        <f>IF($G51="","",ASC(団体情報入力!$D$7))</f>
        <v/>
      </c>
      <c r="D51" s="68" t="str">
        <f>IF($G51="","",団体情報入力!$D$10)</f>
        <v/>
      </c>
      <c r="E51" s="68" t="str">
        <f>IF($G51="","",団体情報入力!$D$11)</f>
        <v/>
      </c>
      <c r="F51" s="68"/>
      <c r="G51" s="68"/>
      <c r="H51" s="68"/>
      <c r="I51" s="68"/>
      <c r="J51" s="69"/>
      <c r="K51" s="69"/>
      <c r="L51" s="69"/>
      <c r="M51" s="74"/>
      <c r="N51" s="13"/>
      <c r="U51" s="9" t="str">
        <f t="shared" si="0"/>
        <v/>
      </c>
      <c r="V51" s="9" t="str">
        <f t="shared" si="1"/>
        <v/>
      </c>
      <c r="W51" s="9" t="str">
        <f>IF($G51="","",
IF(リレー種目エントリー入力!$I51="幼児",5,
IF(リレー種目エントリー入力!$I51="小学",1,
IF(リレー種目エントリー入力!$I51="中学",2,
IF(リレー種目エントリー入力!$I51="高校",3,
IF(リレー種目エントリー入力!$I51="大学",4,
IF(リレー種目エントリー入力!$I51="一般",5,
IF(リレー種目エントリー入力!$I51="高専",6,
5
))))))))</f>
        <v/>
      </c>
      <c r="X51" s="9" t="str">
        <f>IF(リレー種目エントリー入力!$F51="男子",1,
IF(リレー種目エントリー入力!$F51="女子",2,
IF(リレー種目エントリー入力!$F51="混成",3,
IF(リレー種目エントリー入力!$F51="混合",4,
  ""
))))</f>
        <v/>
      </c>
      <c r="Y51" s="9" t="str">
        <f>IF($G51="","",
IF(リレー種目エントリー入力!$G51="フリーリレー",6,7))</f>
        <v/>
      </c>
      <c r="Z51" s="9" t="str">
        <f>IF(リレー種目エントリー入力!$H51="４×25m",3,
IF(リレー種目エントリー入力!$H51="４×50m",4,
IF(リレー種目エントリー入力!$H51="４×100m",5,
IF(リレー種目エントリー入力!$H51="４×200m",6,
IF(リレー種目エントリー入力!$H51="４×375m",7,
IF(リレー種目エントリー入力!$H51="４×75m",8,
""))))))</f>
        <v/>
      </c>
      <c r="AA51" s="9" t="str">
        <f>IF($G51="","",IF(AND(リレー種目エントリー入力!$J51="",リレー種目エントリー入力!$K51="",リレー種目エントリー入力!$L51=""),"99:59:99",
ASC($J51)&amp;
IF($J51="","",":")
&amp;
IF(LEN(リレー種目エントリー入力!$K51)=0,"00",IF(LEN(リレー種目エントリー入力!$K51)=1,"0"&amp;ASC($K51),ASC($K51)))&amp;"."&amp;
IF(LEN(リレー種目エントリー入力!$L51)=0,"00",IF(LEN(リレー種目エントリー入力!$L51)=1,"0"&amp;ASC($L51),ASC($L51)))))</f>
        <v/>
      </c>
      <c r="AB51" s="112" t="str">
        <f t="shared" si="2"/>
        <v/>
      </c>
    </row>
    <row r="52" spans="1:28" ht="20.100000000000001" customHeight="1">
      <c r="A52" s="13"/>
      <c r="B52" s="67">
        <v>45</v>
      </c>
      <c r="C52" s="68" t="str">
        <f>IF($G52="","",ASC(団体情報入力!$D$7))</f>
        <v/>
      </c>
      <c r="D52" s="68" t="str">
        <f>IF($G52="","",団体情報入力!$D$10)</f>
        <v/>
      </c>
      <c r="E52" s="68" t="str">
        <f>IF($G52="","",団体情報入力!$D$11)</f>
        <v/>
      </c>
      <c r="F52" s="68"/>
      <c r="G52" s="68"/>
      <c r="H52" s="68"/>
      <c r="I52" s="68"/>
      <c r="J52" s="69"/>
      <c r="K52" s="69"/>
      <c r="L52" s="69"/>
      <c r="M52" s="74"/>
      <c r="N52" s="13"/>
      <c r="U52" s="9" t="str">
        <f t="shared" si="0"/>
        <v/>
      </c>
      <c r="V52" s="9" t="str">
        <f t="shared" si="1"/>
        <v/>
      </c>
      <c r="W52" s="9" t="str">
        <f>IF($G52="","",
IF(リレー種目エントリー入力!$I52="幼児",5,
IF(リレー種目エントリー入力!$I52="小学",1,
IF(リレー種目エントリー入力!$I52="中学",2,
IF(リレー種目エントリー入力!$I52="高校",3,
IF(リレー種目エントリー入力!$I52="大学",4,
IF(リレー種目エントリー入力!$I52="一般",5,
IF(リレー種目エントリー入力!$I52="高専",6,
5
))))))))</f>
        <v/>
      </c>
      <c r="X52" s="9" t="str">
        <f>IF(リレー種目エントリー入力!$F52="男子",1,
IF(リレー種目エントリー入力!$F52="女子",2,
IF(リレー種目エントリー入力!$F52="混成",3,
IF(リレー種目エントリー入力!$F52="混合",4,
  ""
))))</f>
        <v/>
      </c>
      <c r="Y52" s="9" t="str">
        <f>IF($G52="","",
IF(リレー種目エントリー入力!$G52="フリーリレー",6,7))</f>
        <v/>
      </c>
      <c r="Z52" s="9" t="str">
        <f>IF(リレー種目エントリー入力!$H52="４×25m",3,
IF(リレー種目エントリー入力!$H52="４×50m",4,
IF(リレー種目エントリー入力!$H52="４×100m",5,
IF(リレー種目エントリー入力!$H52="４×200m",6,
IF(リレー種目エントリー入力!$H52="４×375m",7,
IF(リレー種目エントリー入力!$H52="４×75m",8,
""))))))</f>
        <v/>
      </c>
      <c r="AA52" s="9" t="str">
        <f>IF($G52="","",IF(AND(リレー種目エントリー入力!$J52="",リレー種目エントリー入力!$K52="",リレー種目エントリー入力!$L52=""),"99:59:99",
ASC($J52)&amp;
IF($J52="","",":")
&amp;
IF(LEN(リレー種目エントリー入力!$K52)=0,"00",IF(LEN(リレー種目エントリー入力!$K52)=1,"0"&amp;ASC($K52),ASC($K52)))&amp;"."&amp;
IF(LEN(リレー種目エントリー入力!$L52)=0,"00",IF(LEN(リレー種目エントリー入力!$L52)=1,"0"&amp;ASC($L52),ASC($L52)))))</f>
        <v/>
      </c>
      <c r="AB52" s="112" t="str">
        <f t="shared" si="2"/>
        <v/>
      </c>
    </row>
    <row r="53" spans="1:28" ht="20.100000000000001" customHeight="1">
      <c r="A53" s="13"/>
      <c r="B53" s="67">
        <v>46</v>
      </c>
      <c r="C53" s="68" t="str">
        <f>IF($G53="","",ASC(団体情報入力!$D$7))</f>
        <v/>
      </c>
      <c r="D53" s="68" t="str">
        <f>IF($G53="","",団体情報入力!$D$10)</f>
        <v/>
      </c>
      <c r="E53" s="68" t="str">
        <f>IF($G53="","",団体情報入力!$D$11)</f>
        <v/>
      </c>
      <c r="F53" s="68"/>
      <c r="G53" s="68"/>
      <c r="H53" s="68"/>
      <c r="I53" s="68"/>
      <c r="J53" s="69"/>
      <c r="K53" s="69"/>
      <c r="L53" s="69"/>
      <c r="M53" s="74"/>
      <c r="N53" s="13"/>
      <c r="U53" s="9" t="str">
        <f t="shared" si="0"/>
        <v/>
      </c>
      <c r="V53" s="9" t="str">
        <f t="shared" si="1"/>
        <v/>
      </c>
      <c r="W53" s="9" t="str">
        <f>IF($G53="","",
IF(リレー種目エントリー入力!$I53="幼児",5,
IF(リレー種目エントリー入力!$I53="小学",1,
IF(リレー種目エントリー入力!$I53="中学",2,
IF(リレー種目エントリー入力!$I53="高校",3,
IF(リレー種目エントリー入力!$I53="大学",4,
IF(リレー種目エントリー入力!$I53="一般",5,
IF(リレー種目エントリー入力!$I53="高専",6,
5
))))))))</f>
        <v/>
      </c>
      <c r="X53" s="9" t="str">
        <f>IF(リレー種目エントリー入力!$F53="男子",1,
IF(リレー種目エントリー入力!$F53="女子",2,
IF(リレー種目エントリー入力!$F53="混成",3,
IF(リレー種目エントリー入力!$F53="混合",4,
  ""
))))</f>
        <v/>
      </c>
      <c r="Y53" s="9" t="str">
        <f>IF($G53="","",
IF(リレー種目エントリー入力!$G53="フリーリレー",6,7))</f>
        <v/>
      </c>
      <c r="Z53" s="9" t="str">
        <f>IF(リレー種目エントリー入力!$H53="４×25m",3,
IF(リレー種目エントリー入力!$H53="４×50m",4,
IF(リレー種目エントリー入力!$H53="４×100m",5,
IF(リレー種目エントリー入力!$H53="４×200m",6,
IF(リレー種目エントリー入力!$H53="４×375m",7,
IF(リレー種目エントリー入力!$H53="４×75m",8,
""))))))</f>
        <v/>
      </c>
      <c r="AA53" s="9" t="str">
        <f>IF($G53="","",IF(AND(リレー種目エントリー入力!$J53="",リレー種目エントリー入力!$K53="",リレー種目エントリー入力!$L53=""),"99:59:99",
ASC($J53)&amp;
IF($J53="","",":")
&amp;
IF(LEN(リレー種目エントリー入力!$K53)=0,"00",IF(LEN(リレー種目エントリー入力!$K53)=1,"0"&amp;ASC($K53),ASC($K53)))&amp;"."&amp;
IF(LEN(リレー種目エントリー入力!$L53)=0,"00",IF(LEN(リレー種目エントリー入力!$L53)=1,"0"&amp;ASC($L53),ASC($L53)))))</f>
        <v/>
      </c>
      <c r="AB53" s="112" t="str">
        <f t="shared" si="2"/>
        <v/>
      </c>
    </row>
    <row r="54" spans="1:28" ht="20.100000000000001" customHeight="1">
      <c r="A54" s="13"/>
      <c r="B54" s="67">
        <v>47</v>
      </c>
      <c r="C54" s="68" t="str">
        <f>IF($G54="","",ASC(団体情報入力!$D$7))</f>
        <v/>
      </c>
      <c r="D54" s="68" t="str">
        <f>IF($G54="","",団体情報入力!$D$10)</f>
        <v/>
      </c>
      <c r="E54" s="68" t="str">
        <f>IF($G54="","",団体情報入力!$D$11)</f>
        <v/>
      </c>
      <c r="F54" s="68"/>
      <c r="G54" s="68"/>
      <c r="H54" s="68"/>
      <c r="I54" s="68"/>
      <c r="J54" s="69"/>
      <c r="K54" s="69"/>
      <c r="L54" s="69"/>
      <c r="M54" s="74"/>
      <c r="N54" s="13"/>
      <c r="U54" s="9" t="str">
        <f t="shared" si="0"/>
        <v/>
      </c>
      <c r="V54" s="9" t="str">
        <f t="shared" si="1"/>
        <v/>
      </c>
      <c r="W54" s="9" t="str">
        <f>IF($G54="","",
IF(リレー種目エントリー入力!$I54="幼児",5,
IF(リレー種目エントリー入力!$I54="小学",1,
IF(リレー種目エントリー入力!$I54="中学",2,
IF(リレー種目エントリー入力!$I54="高校",3,
IF(リレー種目エントリー入力!$I54="大学",4,
IF(リレー種目エントリー入力!$I54="一般",5,
IF(リレー種目エントリー入力!$I54="高専",6,
5
))))))))</f>
        <v/>
      </c>
      <c r="X54" s="9" t="str">
        <f>IF(リレー種目エントリー入力!$F54="男子",1,
IF(リレー種目エントリー入力!$F54="女子",2,
IF(リレー種目エントリー入力!$F54="混成",3,
IF(リレー種目エントリー入力!$F54="混合",4,
  ""
))))</f>
        <v/>
      </c>
      <c r="Y54" s="9" t="str">
        <f>IF($G54="","",
IF(リレー種目エントリー入力!$G54="フリーリレー",6,7))</f>
        <v/>
      </c>
      <c r="Z54" s="9" t="str">
        <f>IF(リレー種目エントリー入力!$H54="４×25m",3,
IF(リレー種目エントリー入力!$H54="４×50m",4,
IF(リレー種目エントリー入力!$H54="４×100m",5,
IF(リレー種目エントリー入力!$H54="４×200m",6,
IF(リレー種目エントリー入力!$H54="４×375m",7,
IF(リレー種目エントリー入力!$H54="４×75m",8,
""))))))</f>
        <v/>
      </c>
      <c r="AA54" s="9" t="str">
        <f>IF($G54="","",IF(AND(リレー種目エントリー入力!$J54="",リレー種目エントリー入力!$K54="",リレー種目エントリー入力!$L54=""),"99:59:99",
ASC($J54)&amp;
IF($J54="","",":")
&amp;
IF(LEN(リレー種目エントリー入力!$K54)=0,"00",IF(LEN(リレー種目エントリー入力!$K54)=1,"0"&amp;ASC($K54),ASC($K54)))&amp;"."&amp;
IF(LEN(リレー種目エントリー入力!$L54)=0,"00",IF(LEN(リレー種目エントリー入力!$L54)=1,"0"&amp;ASC($L54),ASC($L54)))))</f>
        <v/>
      </c>
      <c r="AB54" s="112" t="str">
        <f t="shared" si="2"/>
        <v/>
      </c>
    </row>
    <row r="55" spans="1:28" ht="20.100000000000001" customHeight="1">
      <c r="A55" s="13"/>
      <c r="B55" s="67">
        <v>48</v>
      </c>
      <c r="C55" s="68" t="str">
        <f>IF($G55="","",ASC(団体情報入力!$D$7))</f>
        <v/>
      </c>
      <c r="D55" s="68" t="str">
        <f>IF($G55="","",団体情報入力!$D$10)</f>
        <v/>
      </c>
      <c r="E55" s="68" t="str">
        <f>IF($G55="","",団体情報入力!$D$11)</f>
        <v/>
      </c>
      <c r="F55" s="68"/>
      <c r="G55" s="68"/>
      <c r="H55" s="68"/>
      <c r="I55" s="68"/>
      <c r="J55" s="69"/>
      <c r="K55" s="69"/>
      <c r="L55" s="69"/>
      <c r="M55" s="74"/>
      <c r="N55" s="13"/>
      <c r="U55" s="9" t="str">
        <f t="shared" si="0"/>
        <v/>
      </c>
      <c r="V55" s="9" t="str">
        <f t="shared" si="1"/>
        <v/>
      </c>
      <c r="W55" s="9" t="str">
        <f>IF($G55="","",
IF(リレー種目エントリー入力!$I55="幼児",5,
IF(リレー種目エントリー入力!$I55="小学",1,
IF(リレー種目エントリー入力!$I55="中学",2,
IF(リレー種目エントリー入力!$I55="高校",3,
IF(リレー種目エントリー入力!$I55="大学",4,
IF(リレー種目エントリー入力!$I55="一般",5,
IF(リレー種目エントリー入力!$I55="高専",6,
5
))))))))</f>
        <v/>
      </c>
      <c r="X55" s="9" t="str">
        <f>IF(リレー種目エントリー入力!$F55="男子",1,
IF(リレー種目エントリー入力!$F55="女子",2,
IF(リレー種目エントリー入力!$F55="混成",3,
IF(リレー種目エントリー入力!$F55="混合",4,
  ""
))))</f>
        <v/>
      </c>
      <c r="Y55" s="9" t="str">
        <f>IF($G55="","",
IF(リレー種目エントリー入力!$G55="フリーリレー",6,7))</f>
        <v/>
      </c>
      <c r="Z55" s="9" t="str">
        <f>IF(リレー種目エントリー入力!$H55="４×25m",3,
IF(リレー種目エントリー入力!$H55="４×50m",4,
IF(リレー種目エントリー入力!$H55="４×100m",5,
IF(リレー種目エントリー入力!$H55="４×200m",6,
IF(リレー種目エントリー入力!$H55="４×375m",7,
IF(リレー種目エントリー入力!$H55="４×75m",8,
""))))))</f>
        <v/>
      </c>
      <c r="AA55" s="9" t="str">
        <f>IF($G55="","",IF(AND(リレー種目エントリー入力!$J55="",リレー種目エントリー入力!$K55="",リレー種目エントリー入力!$L55=""),"99:59:99",
ASC($J55)&amp;
IF($J55="","",":")
&amp;
IF(LEN(リレー種目エントリー入力!$K55)=0,"00",IF(LEN(リレー種目エントリー入力!$K55)=1,"0"&amp;ASC($K55),ASC($K55)))&amp;"."&amp;
IF(LEN(リレー種目エントリー入力!$L55)=0,"00",IF(LEN(リレー種目エントリー入力!$L55)=1,"0"&amp;ASC($L55),ASC($L55)))))</f>
        <v/>
      </c>
      <c r="AB55" s="112" t="str">
        <f t="shared" si="2"/>
        <v/>
      </c>
    </row>
    <row r="56" spans="1:28" ht="20.100000000000001" customHeight="1">
      <c r="A56" s="13"/>
      <c r="B56" s="67">
        <v>49</v>
      </c>
      <c r="C56" s="68" t="str">
        <f>IF($G56="","",ASC(団体情報入力!$D$7))</f>
        <v/>
      </c>
      <c r="D56" s="68" t="str">
        <f>IF($G56="","",団体情報入力!$D$10)</f>
        <v/>
      </c>
      <c r="E56" s="68" t="str">
        <f>IF($G56="","",団体情報入力!$D$11)</f>
        <v/>
      </c>
      <c r="F56" s="68"/>
      <c r="G56" s="68"/>
      <c r="H56" s="68"/>
      <c r="I56" s="68"/>
      <c r="J56" s="69"/>
      <c r="K56" s="69"/>
      <c r="L56" s="69"/>
      <c r="M56" s="74"/>
      <c r="N56" s="13"/>
      <c r="U56" s="9" t="str">
        <f t="shared" si="0"/>
        <v/>
      </c>
      <c r="V56" s="9" t="str">
        <f t="shared" si="1"/>
        <v/>
      </c>
      <c r="W56" s="9" t="str">
        <f>IF($G56="","",
IF(リレー種目エントリー入力!$I56="幼児",5,
IF(リレー種目エントリー入力!$I56="小学",1,
IF(リレー種目エントリー入力!$I56="中学",2,
IF(リレー種目エントリー入力!$I56="高校",3,
IF(リレー種目エントリー入力!$I56="大学",4,
IF(リレー種目エントリー入力!$I56="一般",5,
IF(リレー種目エントリー入力!$I56="高専",6,
5
))))))))</f>
        <v/>
      </c>
      <c r="X56" s="9" t="str">
        <f>IF(リレー種目エントリー入力!$F56="男子",1,
IF(リレー種目エントリー入力!$F56="女子",2,
IF(リレー種目エントリー入力!$F56="混成",3,
IF(リレー種目エントリー入力!$F56="混合",4,
  ""
))))</f>
        <v/>
      </c>
      <c r="Y56" s="9" t="str">
        <f>IF($G56="","",
IF(リレー種目エントリー入力!$G56="フリーリレー",6,7))</f>
        <v/>
      </c>
      <c r="Z56" s="9" t="str">
        <f>IF(リレー種目エントリー入力!$H56="４×25m",3,
IF(リレー種目エントリー入力!$H56="４×50m",4,
IF(リレー種目エントリー入力!$H56="４×100m",5,
IF(リレー種目エントリー入力!$H56="４×200m",6,
IF(リレー種目エントリー入力!$H56="４×375m",7,
IF(リレー種目エントリー入力!$H56="４×75m",8,
""))))))</f>
        <v/>
      </c>
      <c r="AA56" s="9" t="str">
        <f>IF($G56="","",IF(AND(リレー種目エントリー入力!$J56="",リレー種目エントリー入力!$K56="",リレー種目エントリー入力!$L56=""),"99:59:99",
ASC($J56)&amp;
IF($J56="","",":")
&amp;
IF(LEN(リレー種目エントリー入力!$K56)=0,"00",IF(LEN(リレー種目エントリー入力!$K56)=1,"0"&amp;ASC($K56),ASC($K56)))&amp;"."&amp;
IF(LEN(リレー種目エントリー入力!$L56)=0,"00",IF(LEN(リレー種目エントリー入力!$L56)=1,"0"&amp;ASC($L56),ASC($L56)))))</f>
        <v/>
      </c>
      <c r="AB56" s="112" t="str">
        <f t="shared" si="2"/>
        <v/>
      </c>
    </row>
    <row r="57" spans="1:28" ht="20.100000000000001" customHeight="1" thickBot="1">
      <c r="A57" s="13"/>
      <c r="B57" s="70">
        <v>50</v>
      </c>
      <c r="C57" s="68" t="str">
        <f>IF($G57="","",ASC(団体情報入力!$D$7))</f>
        <v/>
      </c>
      <c r="D57" s="71" t="str">
        <f>IF($G57="","",団体情報入力!$D$10)</f>
        <v/>
      </c>
      <c r="E57" s="71" t="str">
        <f>IF($G57="","",団体情報入力!$D$11)</f>
        <v/>
      </c>
      <c r="F57" s="71"/>
      <c r="G57" s="71"/>
      <c r="H57" s="71"/>
      <c r="I57" s="71"/>
      <c r="J57" s="72"/>
      <c r="K57" s="72"/>
      <c r="L57" s="72"/>
      <c r="M57" s="74"/>
      <c r="N57" s="13"/>
      <c r="U57" s="9" t="str">
        <f t="shared" si="0"/>
        <v/>
      </c>
      <c r="V57" s="9" t="str">
        <f t="shared" si="1"/>
        <v/>
      </c>
      <c r="W57" s="9" t="str">
        <f>IF($G57="","",
IF(リレー種目エントリー入力!$I57="幼児",5,
IF(リレー種目エントリー入力!$I57="小学",1,
IF(リレー種目エントリー入力!$I57="中学",2,
IF(リレー種目エントリー入力!$I57="高校",3,
IF(リレー種目エントリー入力!$I57="大学",4,
IF(リレー種目エントリー入力!$I57="一般",5,
IF(リレー種目エントリー入力!$I57="高専",6,
5
))))))))</f>
        <v/>
      </c>
      <c r="X57" s="9" t="str">
        <f>IF(リレー種目エントリー入力!$F57="男子",1,
IF(リレー種目エントリー入力!$F57="女子",2,
IF(リレー種目エントリー入力!$F57="混成",3,
IF(リレー種目エントリー入力!$F57="混合",4,
  ""
))))</f>
        <v/>
      </c>
      <c r="Y57" s="9" t="str">
        <f>IF($G57="","",
IF(リレー種目エントリー入力!$G57="フリーリレー",6,7))</f>
        <v/>
      </c>
      <c r="Z57" s="9" t="str">
        <f>IF(リレー種目エントリー入力!$H57="４×25m",3,
IF(リレー種目エントリー入力!$H57="４×50m",4,
IF(リレー種目エントリー入力!$H57="４×100m",5,
IF(リレー種目エントリー入力!$H57="４×200m",6,
IF(リレー種目エントリー入力!$H57="４×375m",7,
IF(リレー種目エントリー入力!$H57="４×75m",8,
""))))))</f>
        <v/>
      </c>
      <c r="AA57" s="9" t="str">
        <f>IF($G57="","",IF(AND(リレー種目エントリー入力!$J57="",リレー種目エントリー入力!$K57="",リレー種目エントリー入力!$L57=""),"99:59:99",
ASC($J57)&amp;
IF($J57="","",":")
&amp;
IF(LEN(リレー種目エントリー入力!$K57)=0,"00",IF(LEN(リレー種目エントリー入力!$K57)=1,"0"&amp;ASC($K57),ASC($K57)))&amp;"."&amp;
IF(LEN(リレー種目エントリー入力!$L57)=0,"00",IF(LEN(リレー種目エントリー入力!$L57)=1,"0"&amp;ASC($L57),ASC($L57)))))</f>
        <v/>
      </c>
      <c r="AB57" s="112" t="str">
        <f t="shared" si="2"/>
        <v/>
      </c>
    </row>
    <row r="58" spans="1:28" ht="20.100000000000001" customHeight="1">
      <c r="A58" s="13"/>
      <c r="B58" s="52"/>
      <c r="C58" s="52"/>
      <c r="D58" s="13"/>
      <c r="E58" s="13"/>
      <c r="F58" s="13"/>
      <c r="G58" s="13"/>
      <c r="H58" s="13"/>
      <c r="I58" s="13"/>
      <c r="J58" s="13"/>
      <c r="K58" s="13"/>
      <c r="L58" s="13"/>
      <c r="M58" s="13"/>
      <c r="N58" s="13"/>
    </row>
    <row r="59" spans="1:28" ht="20.100000000000001" customHeight="1">
      <c r="A59" s="13"/>
      <c r="B59" s="52"/>
      <c r="C59" s="52"/>
      <c r="D59" s="13"/>
      <c r="E59" s="13"/>
      <c r="F59" s="13"/>
      <c r="G59" s="13"/>
      <c r="H59" s="13"/>
      <c r="I59" s="13"/>
      <c r="J59" s="13"/>
      <c r="K59" s="13"/>
      <c r="L59" s="13"/>
      <c r="M59" s="13"/>
      <c r="N59" s="13"/>
    </row>
    <row r="60" spans="1:28" ht="20.100000000000001" customHeight="1">
      <c r="A60" s="13"/>
      <c r="B60" s="12" t="s">
        <v>130</v>
      </c>
      <c r="C60" s="12"/>
      <c r="D60" s="13"/>
      <c r="E60" s="13"/>
      <c r="F60" s="13"/>
      <c r="G60" s="13"/>
      <c r="H60" s="13"/>
      <c r="I60" s="13"/>
      <c r="J60" s="13"/>
      <c r="K60" s="13"/>
      <c r="L60" s="13"/>
      <c r="M60" s="13"/>
      <c r="N60" s="13"/>
    </row>
    <row r="61" spans="1:28" ht="20.100000000000001" customHeight="1">
      <c r="A61" s="13"/>
      <c r="B61" s="13"/>
      <c r="C61" s="13"/>
      <c r="D61" s="13"/>
      <c r="E61" s="13"/>
      <c r="F61" s="13"/>
      <c r="G61" s="13"/>
      <c r="H61" s="13"/>
      <c r="I61" s="13"/>
      <c r="J61" s="13"/>
      <c r="K61" s="13"/>
      <c r="L61" s="13"/>
      <c r="M61" s="13"/>
      <c r="N61" s="13"/>
    </row>
  </sheetData>
  <mergeCells count="10">
    <mergeCell ref="B6:B7"/>
    <mergeCell ref="D6:D7"/>
    <mergeCell ref="E6:E7"/>
    <mergeCell ref="F6:F7"/>
    <mergeCell ref="M6:M7"/>
    <mergeCell ref="H6:H7"/>
    <mergeCell ref="G6:G7"/>
    <mergeCell ref="J6:L6"/>
    <mergeCell ref="I6:I7"/>
    <mergeCell ref="C6:C7"/>
  </mergeCells>
  <phoneticPr fontId="1"/>
  <dataValidations count="8">
    <dataValidation type="list" allowBlank="1" showInputMessage="1" showErrorMessage="1" sqref="I8:I57" xr:uid="{20F1A5F0-8803-43AD-971F-23E8FD987973}">
      <formula1>"幼児,小学,中学,高校,大学,一般,高専"</formula1>
    </dataValidation>
    <dataValidation type="list" allowBlank="1" showInputMessage="1" showErrorMessage="1" sqref="F8:F57" xr:uid="{690D41CF-50C2-4AA7-8503-ACF237C7513C}">
      <formula1>"男子,女子,混成,混合"</formula1>
    </dataValidation>
    <dataValidation allowBlank="1" showInputMessage="1" showErrorMessage="1" prompt="種目を選択すると自動で入力されますが、チーム名を変える場合（A、B、Cをつけるなど）は手入力してください" sqref="D8:D57" xr:uid="{8A204416-FBD6-40F9-88E3-73C27011C67F}"/>
    <dataValidation imeMode="halfKatakana" allowBlank="1" showInputMessage="1" showErrorMessage="1" prompt="種目を選択すると自動で入力されますが、チーム名を変える場合（A、B、Cをつけるなど）は手入力してください" sqref="E8:E57" xr:uid="{6E17D6AD-478C-4399-8DA5-B628FF765B5A}"/>
    <dataValidation type="list" allowBlank="1" showInputMessage="1" showErrorMessage="1" sqref="G8:G57" xr:uid="{46173AD1-057E-4A5D-BBE3-12B1C0A0C68F}">
      <formula1>"フリーリレー,メドレーリレー"</formula1>
    </dataValidation>
    <dataValidation type="list" allowBlank="1" showInputMessage="1" showErrorMessage="1" sqref="H8:H57" xr:uid="{6D225FB0-12F3-4C79-8CDC-ECD09C269C37}">
      <formula1>"４×25m,４×50m,４×100m,４×200m,４×375m,４×75m"</formula1>
    </dataValidation>
    <dataValidation allowBlank="1" showInputMessage="1" showErrorMessage="1" prompt="右図を参照してクラス「番号」を入力してください" sqref="M8:M57" xr:uid="{2E38B06F-0995-4561-A1EF-F7A431E5AD4C}"/>
    <dataValidation allowBlank="1" showInputMessage="1" showErrorMessage="1" prompt="種目を選択すると自動で入力されますが、団体番号を手打ちしたい場合は手入力してください（5桁）" sqref="C8:C57" xr:uid="{22EC31DC-6F47-40D6-AC51-C0C8A80F25EF}"/>
  </dataValidations>
  <pageMargins left="0.7" right="0.7" top="0.75" bottom="0.75" header="0.3" footer="0.3"/>
  <pageSetup paperSize="9" scale="72" orientation="portrait" horizontalDpi="0" verticalDpi="0" r:id="rId1"/>
  <colBreaks count="1" manualBreakCount="1">
    <brk id="13" max="60"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5DB05-92FB-41A5-AB9A-17972E0B9FB8}">
  <sheetPr codeName="Sheet4">
    <tabColor rgb="FFFFFF99"/>
  </sheetPr>
  <dimension ref="A1:AH62"/>
  <sheetViews>
    <sheetView zoomScaleNormal="100" workbookViewId="0">
      <selection activeCell="C10" sqref="C10"/>
    </sheetView>
  </sheetViews>
  <sheetFormatPr defaultRowHeight="20.100000000000001" customHeight="1"/>
  <cols>
    <col min="1" max="1" width="4.625" style="9" customWidth="1"/>
    <col min="2" max="2" width="6.625" style="9" customWidth="1"/>
    <col min="3" max="3" width="6.75" style="9" customWidth="1"/>
    <col min="4" max="7" width="10.625" style="9" customWidth="1"/>
    <col min="8" max="8" width="6.75" style="9" customWidth="1"/>
    <col min="9" max="9" width="4.75" style="9" customWidth="1"/>
    <col min="10" max="10" width="5.75" style="9" customWidth="1"/>
    <col min="11" max="11" width="6.75" style="9" customWidth="1"/>
    <col min="12" max="12" width="6.625" style="9" customWidth="1"/>
    <col min="13" max="13" width="9" style="9"/>
    <col min="14" max="14" width="24.625" style="9" customWidth="1"/>
    <col min="15" max="16" width="12.625" style="9" customWidth="1"/>
    <col min="17" max="18" width="9" style="9"/>
    <col min="19" max="19" width="12.625" style="9" customWidth="1"/>
    <col min="20" max="20" width="24.625" style="9" customWidth="1"/>
    <col min="21" max="21" width="12.625" style="9" customWidth="1"/>
    <col min="22" max="22" width="15" style="9" bestFit="1" customWidth="1"/>
    <col min="23" max="23" width="9" style="9"/>
    <col min="24" max="25" width="15.625" style="16" customWidth="1"/>
    <col min="26" max="27" width="9" style="9"/>
    <col min="28" max="28" width="9" style="106"/>
    <col min="29" max="29" width="22.625" style="9" customWidth="1"/>
    <col min="30" max="16384" width="9" style="9"/>
  </cols>
  <sheetData>
    <row r="1" spans="1:34" s="8" customFormat="1" ht="39.950000000000003" customHeight="1">
      <c r="A1" s="11"/>
      <c r="B1" s="10" t="s">
        <v>6</v>
      </c>
      <c r="C1" s="11"/>
      <c r="D1" s="11"/>
      <c r="E1" s="11"/>
      <c r="F1" s="11"/>
      <c r="G1" s="11"/>
      <c r="H1" s="11"/>
      <c r="I1" s="11"/>
      <c r="J1" s="11"/>
      <c r="K1" s="11"/>
      <c r="L1" s="11"/>
      <c r="M1" s="11"/>
      <c r="N1" s="11"/>
      <c r="O1" s="11"/>
      <c r="P1" s="11"/>
      <c r="Q1" s="11"/>
      <c r="R1" s="11"/>
      <c r="S1" s="11"/>
      <c r="T1" s="11"/>
      <c r="U1" s="11"/>
      <c r="V1" s="11"/>
      <c r="W1" s="11"/>
      <c r="X1" s="76"/>
      <c r="Y1" s="76"/>
      <c r="AB1" s="108" t="s">
        <v>176</v>
      </c>
    </row>
    <row r="2" spans="1:34" ht="20.100000000000001" customHeight="1">
      <c r="A2" s="13"/>
      <c r="B2" s="107"/>
      <c r="C2" s="13"/>
      <c r="D2" s="13"/>
      <c r="E2" s="13"/>
      <c r="F2" s="13"/>
      <c r="G2" s="13"/>
      <c r="H2" s="13"/>
      <c r="I2" s="13"/>
      <c r="J2" s="13"/>
      <c r="K2" s="13"/>
      <c r="L2" s="13"/>
      <c r="M2" s="13"/>
      <c r="N2" s="13"/>
      <c r="O2" s="13"/>
      <c r="P2" s="13"/>
      <c r="Q2" s="13"/>
      <c r="R2" s="13"/>
      <c r="S2" s="13"/>
      <c r="T2" s="13"/>
      <c r="U2" s="13"/>
      <c r="V2" s="13"/>
      <c r="W2" s="13"/>
    </row>
    <row r="3" spans="1:34" ht="20.100000000000001" customHeight="1">
      <c r="A3" s="13"/>
      <c r="B3" s="12" t="s">
        <v>142</v>
      </c>
      <c r="C3" s="13"/>
      <c r="D3" s="13"/>
      <c r="E3" s="13"/>
      <c r="F3" s="13"/>
      <c r="G3" s="13"/>
      <c r="H3" s="13"/>
      <c r="I3" s="13"/>
      <c r="J3" s="13"/>
      <c r="K3" s="13"/>
      <c r="L3" s="13"/>
      <c r="M3" s="13"/>
      <c r="N3" s="13"/>
      <c r="O3" s="13"/>
      <c r="P3" s="13"/>
      <c r="Q3" s="13"/>
      <c r="R3" s="13"/>
      <c r="S3" s="13"/>
      <c r="T3" s="13"/>
      <c r="U3" s="13"/>
      <c r="V3" s="13"/>
      <c r="W3" s="13"/>
    </row>
    <row r="4" spans="1:34" ht="20.100000000000001" customHeight="1">
      <c r="A4" s="13"/>
      <c r="B4" s="16" t="s">
        <v>121</v>
      </c>
      <c r="C4" s="13"/>
      <c r="D4" s="13"/>
      <c r="E4" s="13"/>
      <c r="F4" s="13"/>
      <c r="G4" s="13"/>
      <c r="H4" s="13"/>
      <c r="I4" s="13"/>
      <c r="J4" s="13"/>
      <c r="K4" s="13"/>
      <c r="L4" s="13"/>
      <c r="M4" s="13"/>
      <c r="N4" s="13"/>
      <c r="O4" s="13"/>
      <c r="P4" s="13"/>
      <c r="Q4" s="13"/>
      <c r="R4" s="13"/>
      <c r="S4" s="13"/>
      <c r="T4" s="13"/>
      <c r="U4" s="13"/>
      <c r="V4" s="13"/>
      <c r="W4" s="13"/>
    </row>
    <row r="5" spans="1:34" ht="20.100000000000001" customHeight="1">
      <c r="A5" s="13"/>
      <c r="B5" s="16" t="s">
        <v>131</v>
      </c>
      <c r="C5" s="13"/>
      <c r="D5" s="13"/>
      <c r="E5" s="13"/>
      <c r="F5" s="13"/>
      <c r="G5" s="13"/>
      <c r="H5" s="13"/>
      <c r="I5" s="13"/>
      <c r="J5" s="13"/>
      <c r="K5" s="13"/>
      <c r="L5" s="13"/>
      <c r="M5" s="13"/>
      <c r="N5" s="13"/>
      <c r="O5" s="13"/>
      <c r="P5" s="13"/>
      <c r="Q5" s="13"/>
      <c r="R5" s="13"/>
      <c r="S5" s="13"/>
      <c r="T5" s="13"/>
      <c r="U5" s="13"/>
      <c r="V5" s="13"/>
      <c r="W5" s="13"/>
    </row>
    <row r="6" spans="1:34" ht="20.100000000000001" customHeight="1" thickBot="1">
      <c r="A6" s="13"/>
      <c r="B6" s="17"/>
      <c r="C6" s="13"/>
      <c r="D6" s="13"/>
      <c r="E6" s="13"/>
      <c r="F6" s="13"/>
      <c r="G6" s="13"/>
      <c r="H6" s="13"/>
      <c r="I6" s="13"/>
      <c r="J6" s="13"/>
      <c r="K6" s="13"/>
      <c r="L6" s="13"/>
      <c r="M6" s="13"/>
      <c r="N6" s="13"/>
      <c r="O6" s="13"/>
      <c r="P6" s="13"/>
      <c r="Q6" s="13"/>
      <c r="R6" s="13"/>
      <c r="S6" s="13"/>
      <c r="T6" s="13"/>
      <c r="U6" s="13"/>
      <c r="V6" s="13"/>
      <c r="W6" s="13"/>
    </row>
    <row r="7" spans="1:34" ht="20.100000000000001" customHeight="1">
      <c r="A7" s="13"/>
      <c r="B7" s="150" t="s">
        <v>18</v>
      </c>
      <c r="C7" s="152" t="s">
        <v>7</v>
      </c>
      <c r="D7" s="154" t="s">
        <v>8</v>
      </c>
      <c r="E7" s="155"/>
      <c r="F7" s="155" t="s">
        <v>11</v>
      </c>
      <c r="G7" s="156"/>
      <c r="H7" s="22" t="s">
        <v>127</v>
      </c>
      <c r="I7" s="157" t="s">
        <v>12</v>
      </c>
      <c r="J7" s="148" t="s">
        <v>13</v>
      </c>
      <c r="K7" s="22"/>
      <c r="L7" s="29"/>
      <c r="M7" s="23" t="s">
        <v>123</v>
      </c>
      <c r="N7" s="22"/>
      <c r="O7" s="113"/>
      <c r="P7" s="29"/>
      <c r="Q7" s="25" t="s">
        <v>128</v>
      </c>
      <c r="R7" s="119"/>
      <c r="S7" s="147"/>
      <c r="T7" s="147"/>
      <c r="U7" s="147"/>
      <c r="V7" s="147"/>
      <c r="W7" s="13"/>
    </row>
    <row r="8" spans="1:34" ht="20.100000000000001" customHeight="1" thickBot="1">
      <c r="A8" s="13"/>
      <c r="B8" s="151"/>
      <c r="C8" s="153"/>
      <c r="D8" s="30" t="s">
        <v>9</v>
      </c>
      <c r="E8" s="24" t="s">
        <v>10</v>
      </c>
      <c r="F8" s="24" t="s">
        <v>9</v>
      </c>
      <c r="G8" s="31" t="s">
        <v>10</v>
      </c>
      <c r="H8" s="30" t="s">
        <v>126</v>
      </c>
      <c r="I8" s="158"/>
      <c r="J8" s="149"/>
      <c r="K8" s="30" t="s">
        <v>14</v>
      </c>
      <c r="L8" s="31" t="s">
        <v>15</v>
      </c>
      <c r="M8" s="32" t="s">
        <v>122</v>
      </c>
      <c r="N8" s="30" t="s">
        <v>16</v>
      </c>
      <c r="O8" s="114" t="s">
        <v>17</v>
      </c>
      <c r="P8" s="31" t="s">
        <v>196</v>
      </c>
      <c r="Q8" s="26" t="s">
        <v>129</v>
      </c>
      <c r="R8" s="119"/>
      <c r="S8" s="17"/>
      <c r="T8" s="17"/>
      <c r="U8" s="17"/>
      <c r="V8" s="120"/>
      <c r="W8" s="13"/>
      <c r="AC8" s="9" t="s">
        <v>188</v>
      </c>
      <c r="AD8" s="9" t="s">
        <v>189</v>
      </c>
      <c r="AE8" s="9" t="s">
        <v>191</v>
      </c>
      <c r="AF8" s="9" t="s">
        <v>193</v>
      </c>
      <c r="AG8" s="9" t="s">
        <v>195</v>
      </c>
      <c r="AH8" s="9" t="s">
        <v>197</v>
      </c>
    </row>
    <row r="9" spans="1:34" ht="20.100000000000001" customHeight="1" thickBot="1">
      <c r="A9" s="13"/>
      <c r="B9" s="34" t="s">
        <v>118</v>
      </c>
      <c r="C9" s="35" t="s">
        <v>36</v>
      </c>
      <c r="D9" s="35" t="s">
        <v>124</v>
      </c>
      <c r="E9" s="36" t="s">
        <v>125</v>
      </c>
      <c r="F9" s="36" t="s">
        <v>119</v>
      </c>
      <c r="G9" s="36" t="s">
        <v>120</v>
      </c>
      <c r="H9" s="35" t="s">
        <v>137</v>
      </c>
      <c r="I9" s="36" t="s">
        <v>138</v>
      </c>
      <c r="J9" s="36">
        <v>13</v>
      </c>
      <c r="K9" s="35" t="s">
        <v>79</v>
      </c>
      <c r="L9" s="36" t="s">
        <v>139</v>
      </c>
      <c r="M9" s="35" t="s">
        <v>140</v>
      </c>
      <c r="N9" s="35" t="s">
        <v>135</v>
      </c>
      <c r="O9" s="36" t="s">
        <v>134</v>
      </c>
      <c r="P9" s="115">
        <v>53000</v>
      </c>
      <c r="Q9" s="35" t="s">
        <v>136</v>
      </c>
      <c r="R9" s="121"/>
      <c r="S9" s="122"/>
      <c r="T9" s="123"/>
      <c r="U9" s="123"/>
      <c r="V9" s="122"/>
      <c r="W9" s="13"/>
      <c r="AC9" s="9" t="s">
        <v>187</v>
      </c>
      <c r="AD9" s="9" t="s">
        <v>34</v>
      </c>
      <c r="AE9" s="9" t="s">
        <v>11</v>
      </c>
      <c r="AF9" s="9" t="s">
        <v>190</v>
      </c>
      <c r="AG9" s="9" t="s">
        <v>192</v>
      </c>
      <c r="AH9" s="9" t="s">
        <v>194</v>
      </c>
    </row>
    <row r="10" spans="1:34" ht="20.100000000000001" customHeight="1">
      <c r="A10" s="13"/>
      <c r="B10" s="37">
        <v>1</v>
      </c>
      <c r="C10" s="37"/>
      <c r="D10" s="96"/>
      <c r="E10" s="97"/>
      <c r="F10" s="38"/>
      <c r="G10" s="38"/>
      <c r="H10" s="37"/>
      <c r="I10" s="38"/>
      <c r="J10" s="38"/>
      <c r="K10" s="37"/>
      <c r="L10" s="38"/>
      <c r="M10" s="49" t="str">
        <f>IF($H10="","",IFERROR(DATEDIF($H10&amp;"/"&amp;$I10&amp;"/"&amp;$J10,(操作禁止３!$A$5),"Y"),""))</f>
        <v/>
      </c>
      <c r="N10" s="37" t="str">
        <f>IF($D10="","",団体情報入力!$D$10)</f>
        <v/>
      </c>
      <c r="O10" s="65" t="str">
        <f>IF($D10="","",ASC(団体情報入力!$D$11))</f>
        <v/>
      </c>
      <c r="P10" s="117" t="str">
        <f>IF($D10="","",団体情報入力!$D$7)</f>
        <v/>
      </c>
      <c r="Q10" s="37"/>
      <c r="R10" s="124"/>
      <c r="S10" s="15"/>
      <c r="T10" s="13"/>
      <c r="U10" s="13"/>
      <c r="V10" s="15"/>
      <c r="W10" s="13"/>
      <c r="AC10" s="9" t="str">
        <f>IF(選手基本データ入力!D10="","",
IF(LEN(選手基本データ入力!D10) + LEN(選手基本データ入力!E10) =2, 選手基本データ入力!D10 &amp; "　　　" &amp; 選手基本データ入力!E10,
IF(LEN(選手基本データ入力!D10) + LEN(選手基本データ入力!E10) =3, 選手基本データ入力!D10 &amp; "　　" &amp; 選手基本データ入力!E10,
IF(LEN(選手基本データ入力!D10) + LEN(選手基本データ入力!E10) =4, 選手基本データ入力!D10 &amp; "　" &amp; 選手基本データ入力!E10,
選手基本データ入力!D10 &amp; 選手基本データ入力!E10
)))
)</f>
        <v/>
      </c>
      <c r="AD10" s="9" t="str">
        <f>IF($C10="男子",1,
IF($C10="女子",2,
IF($C10="混成",3,
IF($C10="混合",4,
  ""
))))</f>
        <v/>
      </c>
      <c r="AE10" s="9" t="str">
        <f>IF($F10="","",ASC($F10 &amp; " " &amp; $G10))</f>
        <v/>
      </c>
      <c r="AF10" s="9" t="str">
        <f>選手基本データ入力!H10
&amp;IF(LEN(選手基本データ入力!I10)=1,"0"&amp;選手基本データ入力!I10,選手基本データ入力!I10)
&amp;IF(LEN(選手基本データ入力!J10)=1,"0"&amp;選手基本データ入力!J10,選手基本データ入力!J10)</f>
        <v/>
      </c>
      <c r="AG10" s="9" t="str">
        <f>IF($K10="幼児",0,
IF($K10="小学",1,
IF($K10="中学",2,
IF($K10="高校",3,
IF($K10="大学",4,
IF($K10="一般",5,
IF($K10="高専",6,
"")))))))</f>
        <v/>
      </c>
      <c r="AH10" s="9" t="str">
        <f>IF($D10="","",IF($L10="",0,ASC($L10)))</f>
        <v/>
      </c>
    </row>
    <row r="11" spans="1:34" ht="20.100000000000001" customHeight="1">
      <c r="A11" s="13"/>
      <c r="B11" s="39">
        <v>2</v>
      </c>
      <c r="C11" s="39"/>
      <c r="D11" s="98"/>
      <c r="E11" s="99"/>
      <c r="F11" s="40"/>
      <c r="G11" s="40"/>
      <c r="H11" s="39"/>
      <c r="I11" s="40"/>
      <c r="J11" s="40"/>
      <c r="K11" s="39"/>
      <c r="L11" s="40"/>
      <c r="M11" s="27" t="str">
        <f>IF($H11="","",IFERROR(DATEDIF($H11&amp;"/"&amp;$I11&amp;"/"&amp;$J11,(操作禁止３!$A$5),"Y"),""))</f>
        <v/>
      </c>
      <c r="N11" s="39" t="str">
        <f>IF($D11="","",団体情報入力!$D$10)</f>
        <v/>
      </c>
      <c r="O11" s="68" t="str">
        <f>IF($D11="","",ASC(団体情報入力!$D$11))</f>
        <v/>
      </c>
      <c r="P11" s="118" t="str">
        <f>IF($D11="","",団体情報入力!$D$7)</f>
        <v/>
      </c>
      <c r="Q11" s="39"/>
      <c r="R11" s="124"/>
      <c r="S11" s="15"/>
      <c r="T11" s="13"/>
      <c r="U11" s="13"/>
      <c r="V11" s="15"/>
      <c r="W11" s="13"/>
      <c r="AC11" s="9" t="str">
        <f>IF(選手基本データ入力!D11="","",
IF(LEN(選手基本データ入力!D11) + LEN(選手基本データ入力!E11) =2, 選手基本データ入力!D11 &amp; "　　　" &amp; 選手基本データ入力!E11,
IF(LEN(選手基本データ入力!D11) + LEN(選手基本データ入力!E11) =3, 選手基本データ入力!D11 &amp; "　　" &amp; 選手基本データ入力!E11,
IF(LEN(選手基本データ入力!D11) + LEN(選手基本データ入力!E11) =4, 選手基本データ入力!D11 &amp; "　" &amp; 選手基本データ入力!E11,
選手基本データ入力!D11 &amp; 選手基本データ入力!E11
)))
)</f>
        <v/>
      </c>
      <c r="AD11" s="9" t="str">
        <f t="shared" ref="AD11:AD59" si="0">IF($C11="男子",1,
IF($C11="女子",2,
IF($C11="混成",3,
IF($C11="混合",4,
  ""
))))</f>
        <v/>
      </c>
      <c r="AE11" s="9" t="str">
        <f t="shared" ref="AE11:AE59" si="1">IF($F11="","",ASC($F11 &amp; " " &amp; $G11))</f>
        <v/>
      </c>
      <c r="AF11" s="9" t="str">
        <f>選手基本データ入力!H11
&amp;IF(LEN(選手基本データ入力!I11)=1,"0"&amp;選手基本データ入力!I11,選手基本データ入力!I11)
&amp;IF(LEN(選手基本データ入力!J11)=1,"0"&amp;選手基本データ入力!J11,選手基本データ入力!J11)</f>
        <v/>
      </c>
      <c r="AG11" s="9" t="str">
        <f t="shared" ref="AG11:AG59" si="2">IF($K11="幼児",0,
IF($K11="小学",1,
IF($K11="中学",2,
IF($K11="高校",3,
IF($K11="大学",4,
IF($K11="一般",5,
IF($K11="高専",6,
"")))))))</f>
        <v/>
      </c>
      <c r="AH11" s="9" t="str">
        <f t="shared" ref="AH11:AH59" si="3">IF($D11="","",IF($L11="",0,ASC($L11)))</f>
        <v/>
      </c>
    </row>
    <row r="12" spans="1:34" ht="20.100000000000001" customHeight="1">
      <c r="A12" s="13"/>
      <c r="B12" s="39">
        <v>3</v>
      </c>
      <c r="C12" s="39"/>
      <c r="D12" s="98"/>
      <c r="E12" s="99"/>
      <c r="F12" s="40"/>
      <c r="G12" s="40"/>
      <c r="H12" s="39"/>
      <c r="I12" s="40"/>
      <c r="J12" s="40"/>
      <c r="K12" s="39"/>
      <c r="L12" s="40"/>
      <c r="M12" s="27" t="str">
        <f>IF($H12="","",IFERROR(DATEDIF($H12&amp;"/"&amp;$I12&amp;"/"&amp;$J12,(操作禁止３!$A$5),"Y"),""))</f>
        <v/>
      </c>
      <c r="N12" s="39" t="str">
        <f>IF($D12="","",団体情報入力!$D$10)</f>
        <v/>
      </c>
      <c r="O12" s="68" t="str">
        <f>IF($D12="","",ASC(団体情報入力!$D$11))</f>
        <v/>
      </c>
      <c r="P12" s="118" t="str">
        <f>IF($D12="","",団体情報入力!$D$7)</f>
        <v/>
      </c>
      <c r="Q12" s="39"/>
      <c r="R12" s="124"/>
      <c r="S12" s="15"/>
      <c r="T12" s="13"/>
      <c r="U12" s="13"/>
      <c r="V12" s="15"/>
      <c r="W12" s="13"/>
      <c r="AC12" s="9" t="str">
        <f>IF(選手基本データ入力!D12="","",
IF(LEN(選手基本データ入力!D12) + LEN(選手基本データ入力!E12) =2, 選手基本データ入力!D12 &amp; "　　　" &amp; 選手基本データ入力!E12,
IF(LEN(選手基本データ入力!D12) + LEN(選手基本データ入力!E12) =3, 選手基本データ入力!D12 &amp; "　　" &amp; 選手基本データ入力!E12,
IF(LEN(選手基本データ入力!D12) + LEN(選手基本データ入力!E12) =4, 選手基本データ入力!D12 &amp; "　" &amp; 選手基本データ入力!E12,
選手基本データ入力!D12 &amp; 選手基本データ入力!E12
)))
)</f>
        <v/>
      </c>
      <c r="AD12" s="9" t="str">
        <f t="shared" si="0"/>
        <v/>
      </c>
      <c r="AE12" s="9" t="str">
        <f t="shared" si="1"/>
        <v/>
      </c>
      <c r="AF12" s="9" t="str">
        <f>選手基本データ入力!H12
&amp;IF(LEN(選手基本データ入力!I12)=1,"0"&amp;選手基本データ入力!I12,選手基本データ入力!I12)
&amp;IF(LEN(選手基本データ入力!J12)=1,"0"&amp;選手基本データ入力!J12,選手基本データ入力!J12)</f>
        <v/>
      </c>
      <c r="AG12" s="9" t="str">
        <f t="shared" si="2"/>
        <v/>
      </c>
      <c r="AH12" s="9" t="str">
        <f t="shared" si="3"/>
        <v/>
      </c>
    </row>
    <row r="13" spans="1:34" ht="20.100000000000001" customHeight="1">
      <c r="A13" s="13"/>
      <c r="B13" s="39">
        <v>4</v>
      </c>
      <c r="C13" s="39"/>
      <c r="D13" s="98"/>
      <c r="E13" s="99"/>
      <c r="F13" s="40"/>
      <c r="G13" s="40"/>
      <c r="H13" s="39"/>
      <c r="I13" s="40"/>
      <c r="J13" s="40"/>
      <c r="K13" s="39"/>
      <c r="L13" s="40"/>
      <c r="M13" s="27" t="str">
        <f>IF($H13="","",IFERROR(DATEDIF($H13&amp;"/"&amp;$I13&amp;"/"&amp;$J13,(操作禁止３!$A$5),"Y"),""))</f>
        <v/>
      </c>
      <c r="N13" s="39" t="str">
        <f>IF($D13="","",団体情報入力!$D$10)</f>
        <v/>
      </c>
      <c r="O13" s="68" t="str">
        <f>IF($D13="","",ASC(団体情報入力!$D$11))</f>
        <v/>
      </c>
      <c r="P13" s="118" t="str">
        <f>IF($D13="","",団体情報入力!$D$7)</f>
        <v/>
      </c>
      <c r="Q13" s="39"/>
      <c r="R13" s="124"/>
      <c r="S13" s="15"/>
      <c r="T13" s="13"/>
      <c r="U13" s="13"/>
      <c r="V13" s="15"/>
      <c r="W13" s="13"/>
      <c r="AC13" s="9" t="str">
        <f>IF(選手基本データ入力!D13="","",
IF(LEN(選手基本データ入力!D13) + LEN(選手基本データ入力!E13) =2, 選手基本データ入力!D13 &amp; "　　　" &amp; 選手基本データ入力!E13,
IF(LEN(選手基本データ入力!D13) + LEN(選手基本データ入力!E13) =3, 選手基本データ入力!D13 &amp; "　　" &amp; 選手基本データ入力!E13,
IF(LEN(選手基本データ入力!D13) + LEN(選手基本データ入力!E13) =4, 選手基本データ入力!D13 &amp; "　" &amp; 選手基本データ入力!E13,
選手基本データ入力!D13 &amp; 選手基本データ入力!E13
)))
)</f>
        <v/>
      </c>
      <c r="AD13" s="9" t="str">
        <f t="shared" si="0"/>
        <v/>
      </c>
      <c r="AE13" s="9" t="str">
        <f t="shared" si="1"/>
        <v/>
      </c>
      <c r="AF13" s="9" t="str">
        <f>選手基本データ入力!H13
&amp;IF(LEN(選手基本データ入力!I13)=1,"0"&amp;選手基本データ入力!I13,選手基本データ入力!I13)
&amp;IF(LEN(選手基本データ入力!J13)=1,"0"&amp;選手基本データ入力!J13,選手基本データ入力!J13)</f>
        <v/>
      </c>
      <c r="AG13" s="9" t="str">
        <f t="shared" si="2"/>
        <v/>
      </c>
      <c r="AH13" s="9" t="str">
        <f t="shared" si="3"/>
        <v/>
      </c>
    </row>
    <row r="14" spans="1:34" ht="20.100000000000001" customHeight="1">
      <c r="A14" s="13"/>
      <c r="B14" s="39">
        <v>5</v>
      </c>
      <c r="C14" s="39"/>
      <c r="D14" s="98"/>
      <c r="E14" s="99"/>
      <c r="F14" s="40"/>
      <c r="G14" s="40"/>
      <c r="H14" s="39"/>
      <c r="I14" s="40"/>
      <c r="J14" s="40"/>
      <c r="K14" s="39"/>
      <c r="L14" s="40"/>
      <c r="M14" s="27" t="str">
        <f>IF($H14="","",IFERROR(DATEDIF($H14&amp;"/"&amp;$I14&amp;"/"&amp;$J14,(操作禁止３!$A$5),"Y"),""))</f>
        <v/>
      </c>
      <c r="N14" s="39" t="str">
        <f>IF($D14="","",団体情報入力!$D$10)</f>
        <v/>
      </c>
      <c r="O14" s="68" t="str">
        <f>IF($D14="","",ASC(団体情報入力!$D$11))</f>
        <v/>
      </c>
      <c r="P14" s="118" t="str">
        <f>IF($D14="","",団体情報入力!$D$7)</f>
        <v/>
      </c>
      <c r="Q14" s="39"/>
      <c r="R14" s="124"/>
      <c r="S14" s="15"/>
      <c r="T14" s="13"/>
      <c r="U14" s="13"/>
      <c r="V14" s="15"/>
      <c r="W14" s="13"/>
      <c r="AC14" s="9" t="str">
        <f>IF(選手基本データ入力!D14="","",
IF(LEN(選手基本データ入力!D14) + LEN(選手基本データ入力!E14) =2, 選手基本データ入力!D14 &amp; "　　　" &amp; 選手基本データ入力!E14,
IF(LEN(選手基本データ入力!D14) + LEN(選手基本データ入力!E14) =3, 選手基本データ入力!D14 &amp; "　　" &amp; 選手基本データ入力!E14,
IF(LEN(選手基本データ入力!D14) + LEN(選手基本データ入力!E14) =4, 選手基本データ入力!D14 &amp; "　" &amp; 選手基本データ入力!E14,
選手基本データ入力!D14 &amp; 選手基本データ入力!E14
)))
)</f>
        <v/>
      </c>
      <c r="AD14" s="9" t="str">
        <f t="shared" si="0"/>
        <v/>
      </c>
      <c r="AE14" s="9" t="str">
        <f t="shared" si="1"/>
        <v/>
      </c>
      <c r="AF14" s="9" t="str">
        <f>選手基本データ入力!H14
&amp;IF(LEN(選手基本データ入力!I14)=1,"0"&amp;選手基本データ入力!I14,選手基本データ入力!I14)
&amp;IF(LEN(選手基本データ入力!J14)=1,"0"&amp;選手基本データ入力!J14,選手基本データ入力!J14)</f>
        <v/>
      </c>
      <c r="AG14" s="9" t="str">
        <f t="shared" si="2"/>
        <v/>
      </c>
      <c r="AH14" s="9" t="str">
        <f t="shared" si="3"/>
        <v/>
      </c>
    </row>
    <row r="15" spans="1:34" ht="20.100000000000001" customHeight="1">
      <c r="A15" s="13"/>
      <c r="B15" s="39">
        <v>6</v>
      </c>
      <c r="C15" s="39"/>
      <c r="D15" s="98"/>
      <c r="E15" s="99"/>
      <c r="F15" s="40"/>
      <c r="G15" s="40"/>
      <c r="H15" s="39"/>
      <c r="I15" s="40"/>
      <c r="J15" s="40"/>
      <c r="K15" s="39"/>
      <c r="L15" s="40"/>
      <c r="M15" s="27" t="str">
        <f>IF($H15="","",IFERROR(DATEDIF($H15&amp;"/"&amp;$I15&amp;"/"&amp;$J15,(操作禁止３!$A$5),"Y"),""))</f>
        <v/>
      </c>
      <c r="N15" s="39" t="str">
        <f>IF($D15="","",団体情報入力!$D$10)</f>
        <v/>
      </c>
      <c r="O15" s="68" t="str">
        <f>IF($D15="","",ASC(団体情報入力!$D$11))</f>
        <v/>
      </c>
      <c r="P15" s="118" t="str">
        <f>IF($D15="","",団体情報入力!$D$7)</f>
        <v/>
      </c>
      <c r="Q15" s="39"/>
      <c r="R15" s="124"/>
      <c r="S15" s="15"/>
      <c r="T15" s="13"/>
      <c r="U15" s="13"/>
      <c r="V15" s="15"/>
      <c r="W15" s="13"/>
      <c r="AC15" s="9" t="str">
        <f>IF(選手基本データ入力!D15="","",
IF(LEN(選手基本データ入力!D15) + LEN(選手基本データ入力!E15) =2, 選手基本データ入力!D15 &amp; "　　　" &amp; 選手基本データ入力!E15,
IF(LEN(選手基本データ入力!D15) + LEN(選手基本データ入力!E15) =3, 選手基本データ入力!D15 &amp; "　　" &amp; 選手基本データ入力!E15,
IF(LEN(選手基本データ入力!D15) + LEN(選手基本データ入力!E15) =4, 選手基本データ入力!D15 &amp; "　" &amp; 選手基本データ入力!E15,
選手基本データ入力!D15 &amp; 選手基本データ入力!E15
)))
)</f>
        <v/>
      </c>
      <c r="AD15" s="9" t="str">
        <f t="shared" si="0"/>
        <v/>
      </c>
      <c r="AE15" s="9" t="str">
        <f t="shared" si="1"/>
        <v/>
      </c>
      <c r="AF15" s="9" t="str">
        <f>選手基本データ入力!H15
&amp;IF(LEN(選手基本データ入力!I15)=1,"0"&amp;選手基本データ入力!I15,選手基本データ入力!I15)
&amp;IF(LEN(選手基本データ入力!J15)=1,"0"&amp;選手基本データ入力!J15,選手基本データ入力!J15)</f>
        <v/>
      </c>
      <c r="AG15" s="9" t="str">
        <f t="shared" si="2"/>
        <v/>
      </c>
      <c r="AH15" s="9" t="str">
        <f t="shared" si="3"/>
        <v/>
      </c>
    </row>
    <row r="16" spans="1:34" ht="20.100000000000001" customHeight="1">
      <c r="A16" s="13"/>
      <c r="B16" s="39">
        <v>7</v>
      </c>
      <c r="C16" s="39"/>
      <c r="D16" s="98"/>
      <c r="E16" s="99"/>
      <c r="F16" s="40"/>
      <c r="G16" s="40"/>
      <c r="H16" s="39"/>
      <c r="I16" s="40"/>
      <c r="J16" s="40"/>
      <c r="K16" s="39"/>
      <c r="L16" s="40"/>
      <c r="M16" s="27" t="str">
        <f>IF($H16="","",IFERROR(DATEDIF($H16&amp;"/"&amp;$I16&amp;"/"&amp;$J16,(操作禁止３!$A$5),"Y"),""))</f>
        <v/>
      </c>
      <c r="N16" s="39" t="str">
        <f>IF($D16="","",団体情報入力!$D$10)</f>
        <v/>
      </c>
      <c r="O16" s="68" t="str">
        <f>IF($D16="","",ASC(団体情報入力!$D$11))</f>
        <v/>
      </c>
      <c r="P16" s="118" t="str">
        <f>IF($D16="","",団体情報入力!$D$7)</f>
        <v/>
      </c>
      <c r="Q16" s="39"/>
      <c r="R16" s="124"/>
      <c r="S16" s="15"/>
      <c r="T16" s="13"/>
      <c r="U16" s="13"/>
      <c r="V16" s="15"/>
      <c r="W16" s="13"/>
      <c r="AC16" s="9" t="str">
        <f>IF(選手基本データ入力!D16="","",
IF(LEN(選手基本データ入力!D16) + LEN(選手基本データ入力!E16) =2, 選手基本データ入力!D16 &amp; "　　　" &amp; 選手基本データ入力!E16,
IF(LEN(選手基本データ入力!D16) + LEN(選手基本データ入力!E16) =3, 選手基本データ入力!D16 &amp; "　　" &amp; 選手基本データ入力!E16,
IF(LEN(選手基本データ入力!D16) + LEN(選手基本データ入力!E16) =4, 選手基本データ入力!D16 &amp; "　" &amp; 選手基本データ入力!E16,
選手基本データ入力!D16 &amp; 選手基本データ入力!E16
)))
)</f>
        <v/>
      </c>
      <c r="AD16" s="9" t="str">
        <f t="shared" si="0"/>
        <v/>
      </c>
      <c r="AE16" s="9" t="str">
        <f t="shared" si="1"/>
        <v/>
      </c>
      <c r="AF16" s="9" t="str">
        <f>選手基本データ入力!H16
&amp;IF(LEN(選手基本データ入力!I16)=1,"0"&amp;選手基本データ入力!I16,選手基本データ入力!I16)
&amp;IF(LEN(選手基本データ入力!J16)=1,"0"&amp;選手基本データ入力!J16,選手基本データ入力!J16)</f>
        <v/>
      </c>
      <c r="AG16" s="9" t="str">
        <f t="shared" si="2"/>
        <v/>
      </c>
      <c r="AH16" s="9" t="str">
        <f t="shared" si="3"/>
        <v/>
      </c>
    </row>
    <row r="17" spans="1:34" ht="20.100000000000001" customHeight="1">
      <c r="A17" s="13"/>
      <c r="B17" s="39">
        <v>8</v>
      </c>
      <c r="C17" s="39"/>
      <c r="D17" s="98"/>
      <c r="E17" s="99"/>
      <c r="F17" s="40"/>
      <c r="G17" s="40"/>
      <c r="H17" s="39"/>
      <c r="I17" s="40"/>
      <c r="J17" s="40"/>
      <c r="K17" s="39"/>
      <c r="L17" s="40"/>
      <c r="M17" s="27" t="str">
        <f>IF($H17="","",IFERROR(DATEDIF($H17&amp;"/"&amp;$I17&amp;"/"&amp;$J17,(操作禁止３!$A$5),"Y"),""))</f>
        <v/>
      </c>
      <c r="N17" s="39" t="str">
        <f>IF($D17="","",団体情報入力!$D$10)</f>
        <v/>
      </c>
      <c r="O17" s="68" t="str">
        <f>IF($D17="","",ASC(団体情報入力!$D$11))</f>
        <v/>
      </c>
      <c r="P17" s="118" t="str">
        <f>IF($D17="","",団体情報入力!$D$7)</f>
        <v/>
      </c>
      <c r="Q17" s="39"/>
      <c r="R17" s="124"/>
      <c r="S17" s="15"/>
      <c r="T17" s="13"/>
      <c r="U17" s="13"/>
      <c r="V17" s="15"/>
      <c r="W17" s="13"/>
      <c r="AC17" s="9" t="str">
        <f>IF(選手基本データ入力!D17="","",
IF(LEN(選手基本データ入力!D17) + LEN(選手基本データ入力!E17) =2, 選手基本データ入力!D17 &amp; "　　　" &amp; 選手基本データ入力!E17,
IF(LEN(選手基本データ入力!D17) + LEN(選手基本データ入力!E17) =3, 選手基本データ入力!D17 &amp; "　　" &amp; 選手基本データ入力!E17,
IF(LEN(選手基本データ入力!D17) + LEN(選手基本データ入力!E17) =4, 選手基本データ入力!D17 &amp; "　" &amp; 選手基本データ入力!E17,
選手基本データ入力!D17 &amp; 選手基本データ入力!E17
)))
)</f>
        <v/>
      </c>
      <c r="AD17" s="9" t="str">
        <f t="shared" si="0"/>
        <v/>
      </c>
      <c r="AE17" s="9" t="str">
        <f t="shared" si="1"/>
        <v/>
      </c>
      <c r="AF17" s="9" t="str">
        <f>選手基本データ入力!H17
&amp;IF(LEN(選手基本データ入力!I17)=1,"0"&amp;選手基本データ入力!I17,選手基本データ入力!I17)
&amp;IF(LEN(選手基本データ入力!J17)=1,"0"&amp;選手基本データ入力!J17,選手基本データ入力!J17)</f>
        <v/>
      </c>
      <c r="AG17" s="9" t="str">
        <f t="shared" si="2"/>
        <v/>
      </c>
      <c r="AH17" s="9" t="str">
        <f t="shared" si="3"/>
        <v/>
      </c>
    </row>
    <row r="18" spans="1:34" ht="20.100000000000001" customHeight="1">
      <c r="A18" s="13"/>
      <c r="B18" s="39">
        <v>9</v>
      </c>
      <c r="C18" s="39"/>
      <c r="D18" s="98"/>
      <c r="E18" s="99"/>
      <c r="F18" s="40"/>
      <c r="G18" s="40"/>
      <c r="H18" s="39"/>
      <c r="I18" s="40"/>
      <c r="J18" s="40"/>
      <c r="K18" s="39"/>
      <c r="L18" s="40"/>
      <c r="M18" s="27" t="str">
        <f>IF($H18="","",IFERROR(DATEDIF($H18&amp;"/"&amp;$I18&amp;"/"&amp;$J18,(操作禁止３!$A$5),"Y"),""))</f>
        <v/>
      </c>
      <c r="N18" s="39" t="str">
        <f>IF($D18="","",団体情報入力!$D$10)</f>
        <v/>
      </c>
      <c r="O18" s="68" t="str">
        <f>IF($D18="","",ASC(団体情報入力!$D$11))</f>
        <v/>
      </c>
      <c r="P18" s="118" t="str">
        <f>IF($D18="","",団体情報入力!$D$7)</f>
        <v/>
      </c>
      <c r="Q18" s="39"/>
      <c r="R18" s="124"/>
      <c r="S18" s="15"/>
      <c r="T18" s="13"/>
      <c r="U18" s="13"/>
      <c r="V18" s="15"/>
      <c r="W18" s="13"/>
      <c r="AC18" s="9" t="str">
        <f>IF(選手基本データ入力!D18="","",
IF(LEN(選手基本データ入力!D18) + LEN(選手基本データ入力!E18) =2, 選手基本データ入力!D18 &amp; "　　　" &amp; 選手基本データ入力!E18,
IF(LEN(選手基本データ入力!D18) + LEN(選手基本データ入力!E18) =3, 選手基本データ入力!D18 &amp; "　　" &amp; 選手基本データ入力!E18,
IF(LEN(選手基本データ入力!D18) + LEN(選手基本データ入力!E18) =4, 選手基本データ入力!D18 &amp; "　" &amp; 選手基本データ入力!E18,
選手基本データ入力!D18 &amp; 選手基本データ入力!E18
)))
)</f>
        <v/>
      </c>
      <c r="AD18" s="9" t="str">
        <f t="shared" si="0"/>
        <v/>
      </c>
      <c r="AE18" s="9" t="str">
        <f t="shared" si="1"/>
        <v/>
      </c>
      <c r="AF18" s="9" t="str">
        <f>選手基本データ入力!H18
&amp;IF(LEN(選手基本データ入力!I18)=1,"0"&amp;選手基本データ入力!I18,選手基本データ入力!I18)
&amp;IF(LEN(選手基本データ入力!J18)=1,"0"&amp;選手基本データ入力!J18,選手基本データ入力!J18)</f>
        <v/>
      </c>
      <c r="AG18" s="9" t="str">
        <f t="shared" si="2"/>
        <v/>
      </c>
      <c r="AH18" s="9" t="str">
        <f t="shared" si="3"/>
        <v/>
      </c>
    </row>
    <row r="19" spans="1:34" ht="20.100000000000001" customHeight="1">
      <c r="A19" s="13"/>
      <c r="B19" s="39">
        <v>10</v>
      </c>
      <c r="C19" s="39"/>
      <c r="D19" s="98"/>
      <c r="E19" s="99"/>
      <c r="F19" s="40"/>
      <c r="G19" s="40"/>
      <c r="H19" s="39"/>
      <c r="I19" s="40"/>
      <c r="J19" s="40"/>
      <c r="K19" s="39"/>
      <c r="L19" s="40"/>
      <c r="M19" s="27" t="str">
        <f>IF($H19="","",IFERROR(DATEDIF($H19&amp;"/"&amp;$I19&amp;"/"&amp;$J19,(操作禁止３!$A$5),"Y"),""))</f>
        <v/>
      </c>
      <c r="N19" s="39" t="str">
        <f>IF($D19="","",団体情報入力!$D$10)</f>
        <v/>
      </c>
      <c r="O19" s="68" t="str">
        <f>IF($D19="","",ASC(団体情報入力!$D$11))</f>
        <v/>
      </c>
      <c r="P19" s="118" t="str">
        <f>IF($D19="","",団体情報入力!$D$7)</f>
        <v/>
      </c>
      <c r="Q19" s="39"/>
      <c r="R19" s="124"/>
      <c r="S19" s="15"/>
      <c r="T19" s="13"/>
      <c r="U19" s="13"/>
      <c r="V19" s="15"/>
      <c r="W19" s="13"/>
      <c r="AC19" s="9" t="str">
        <f>IF(選手基本データ入力!D19="","",
IF(LEN(選手基本データ入力!D19) + LEN(選手基本データ入力!E19) =2, 選手基本データ入力!D19 &amp; "　　　" &amp; 選手基本データ入力!E19,
IF(LEN(選手基本データ入力!D19) + LEN(選手基本データ入力!E19) =3, 選手基本データ入力!D19 &amp; "　　" &amp; 選手基本データ入力!E19,
IF(LEN(選手基本データ入力!D19) + LEN(選手基本データ入力!E19) =4, 選手基本データ入力!D19 &amp; "　" &amp; 選手基本データ入力!E19,
選手基本データ入力!D19 &amp; 選手基本データ入力!E19
)))
)</f>
        <v/>
      </c>
      <c r="AD19" s="9" t="str">
        <f t="shared" si="0"/>
        <v/>
      </c>
      <c r="AE19" s="9" t="str">
        <f t="shared" si="1"/>
        <v/>
      </c>
      <c r="AF19" s="9" t="str">
        <f>選手基本データ入力!H19
&amp;IF(LEN(選手基本データ入力!I19)=1,"0"&amp;選手基本データ入力!I19,選手基本データ入力!I19)
&amp;IF(LEN(選手基本データ入力!J19)=1,"0"&amp;選手基本データ入力!J19,選手基本データ入力!J19)</f>
        <v/>
      </c>
      <c r="AG19" s="9" t="str">
        <f t="shared" si="2"/>
        <v/>
      </c>
      <c r="AH19" s="9" t="str">
        <f t="shared" si="3"/>
        <v/>
      </c>
    </row>
    <row r="20" spans="1:34" ht="20.100000000000001" customHeight="1">
      <c r="A20" s="13"/>
      <c r="B20" s="39">
        <v>11</v>
      </c>
      <c r="C20" s="39"/>
      <c r="D20" s="98"/>
      <c r="E20" s="99"/>
      <c r="F20" s="40"/>
      <c r="G20" s="40"/>
      <c r="H20" s="39"/>
      <c r="I20" s="40"/>
      <c r="J20" s="40"/>
      <c r="K20" s="39"/>
      <c r="L20" s="40"/>
      <c r="M20" s="27" t="str">
        <f>IF($H20="","",IFERROR(DATEDIF($H20&amp;"/"&amp;$I20&amp;"/"&amp;$J20,(操作禁止３!$A$5),"Y"),""))</f>
        <v/>
      </c>
      <c r="N20" s="39" t="str">
        <f>IF($D20="","",団体情報入力!$D$10)</f>
        <v/>
      </c>
      <c r="O20" s="68" t="str">
        <f>IF($D20="","",ASC(団体情報入力!$D$11))</f>
        <v/>
      </c>
      <c r="P20" s="118" t="str">
        <f>IF($D20="","",団体情報入力!$D$7)</f>
        <v/>
      </c>
      <c r="Q20" s="39"/>
      <c r="R20" s="124"/>
      <c r="S20" s="15"/>
      <c r="T20" s="13"/>
      <c r="U20" s="13"/>
      <c r="V20" s="15"/>
      <c r="W20" s="13"/>
      <c r="AC20" s="9" t="str">
        <f>IF(選手基本データ入力!D20="","",
IF(LEN(選手基本データ入力!D20) + LEN(選手基本データ入力!E20) =2, 選手基本データ入力!D20 &amp; "　　　" &amp; 選手基本データ入力!E20,
IF(LEN(選手基本データ入力!D20) + LEN(選手基本データ入力!E20) =3, 選手基本データ入力!D20 &amp; "　　" &amp; 選手基本データ入力!E20,
IF(LEN(選手基本データ入力!D20) + LEN(選手基本データ入力!E20) =4, 選手基本データ入力!D20 &amp; "　" &amp; 選手基本データ入力!E20,
選手基本データ入力!D20 &amp; 選手基本データ入力!E20
)))
)</f>
        <v/>
      </c>
      <c r="AD20" s="9" t="str">
        <f t="shared" si="0"/>
        <v/>
      </c>
      <c r="AE20" s="9" t="str">
        <f t="shared" si="1"/>
        <v/>
      </c>
      <c r="AF20" s="9" t="str">
        <f>選手基本データ入力!H20
&amp;IF(LEN(選手基本データ入力!I20)=1,"0"&amp;選手基本データ入力!I20,選手基本データ入力!I20)
&amp;IF(LEN(選手基本データ入力!J20)=1,"0"&amp;選手基本データ入力!J20,選手基本データ入力!J20)</f>
        <v/>
      </c>
      <c r="AG20" s="9" t="str">
        <f t="shared" si="2"/>
        <v/>
      </c>
      <c r="AH20" s="9" t="str">
        <f t="shared" si="3"/>
        <v/>
      </c>
    </row>
    <row r="21" spans="1:34" ht="20.100000000000001" customHeight="1">
      <c r="A21" s="13"/>
      <c r="B21" s="39">
        <v>12</v>
      </c>
      <c r="C21" s="39"/>
      <c r="D21" s="98"/>
      <c r="E21" s="99"/>
      <c r="F21" s="40"/>
      <c r="G21" s="40"/>
      <c r="H21" s="39"/>
      <c r="I21" s="40"/>
      <c r="J21" s="40"/>
      <c r="K21" s="39"/>
      <c r="L21" s="40"/>
      <c r="M21" s="27" t="str">
        <f>IF($H21="","",IFERROR(DATEDIF($H21&amp;"/"&amp;$I21&amp;"/"&amp;$J21,(操作禁止３!$A$5),"Y"),""))</f>
        <v/>
      </c>
      <c r="N21" s="39" t="str">
        <f>IF($D21="","",団体情報入力!$D$10)</f>
        <v/>
      </c>
      <c r="O21" s="68" t="str">
        <f>IF($D21="","",ASC(団体情報入力!$D$11))</f>
        <v/>
      </c>
      <c r="P21" s="118" t="str">
        <f>IF($D21="","",団体情報入力!$D$7)</f>
        <v/>
      </c>
      <c r="Q21" s="39"/>
      <c r="R21" s="124"/>
      <c r="S21" s="15"/>
      <c r="T21" s="13"/>
      <c r="U21" s="13"/>
      <c r="V21" s="15"/>
      <c r="W21" s="13"/>
      <c r="AC21" s="9" t="str">
        <f>IF(選手基本データ入力!D21="","",
IF(LEN(選手基本データ入力!D21) + LEN(選手基本データ入力!E21) =2, 選手基本データ入力!D21 &amp; "　　　" &amp; 選手基本データ入力!E21,
IF(LEN(選手基本データ入力!D21) + LEN(選手基本データ入力!E21) =3, 選手基本データ入力!D21 &amp; "　　" &amp; 選手基本データ入力!E21,
IF(LEN(選手基本データ入力!D21) + LEN(選手基本データ入力!E21) =4, 選手基本データ入力!D21 &amp; "　" &amp; 選手基本データ入力!E21,
選手基本データ入力!D21 &amp; 選手基本データ入力!E21
)))
)</f>
        <v/>
      </c>
      <c r="AD21" s="9" t="str">
        <f t="shared" si="0"/>
        <v/>
      </c>
      <c r="AE21" s="9" t="str">
        <f t="shared" si="1"/>
        <v/>
      </c>
      <c r="AF21" s="9" t="str">
        <f>選手基本データ入力!H21
&amp;IF(LEN(選手基本データ入力!I21)=1,"0"&amp;選手基本データ入力!I21,選手基本データ入力!I21)
&amp;IF(LEN(選手基本データ入力!J21)=1,"0"&amp;選手基本データ入力!J21,選手基本データ入力!J21)</f>
        <v/>
      </c>
      <c r="AG21" s="9" t="str">
        <f t="shared" si="2"/>
        <v/>
      </c>
      <c r="AH21" s="9" t="str">
        <f t="shared" si="3"/>
        <v/>
      </c>
    </row>
    <row r="22" spans="1:34" ht="20.100000000000001" customHeight="1">
      <c r="A22" s="13"/>
      <c r="B22" s="39">
        <v>13</v>
      </c>
      <c r="C22" s="39"/>
      <c r="D22" s="98"/>
      <c r="E22" s="99"/>
      <c r="F22" s="40"/>
      <c r="G22" s="40"/>
      <c r="H22" s="39"/>
      <c r="I22" s="40"/>
      <c r="J22" s="40"/>
      <c r="K22" s="39"/>
      <c r="L22" s="40"/>
      <c r="M22" s="27" t="str">
        <f>IF($H22="","",IFERROR(DATEDIF($H22&amp;"/"&amp;$I22&amp;"/"&amp;$J22,(操作禁止３!$A$5),"Y"),""))</f>
        <v/>
      </c>
      <c r="N22" s="39" t="str">
        <f>IF($D22="","",団体情報入力!$D$10)</f>
        <v/>
      </c>
      <c r="O22" s="68" t="str">
        <f>IF($D22="","",ASC(団体情報入力!$D$11))</f>
        <v/>
      </c>
      <c r="P22" s="118" t="str">
        <f>IF($D22="","",団体情報入力!$D$7)</f>
        <v/>
      </c>
      <c r="Q22" s="39"/>
      <c r="R22" s="124"/>
      <c r="S22" s="15"/>
      <c r="T22" s="13"/>
      <c r="U22" s="13"/>
      <c r="V22" s="15"/>
      <c r="W22" s="13"/>
      <c r="AC22" s="9" t="str">
        <f>IF(選手基本データ入力!D22="","",
IF(LEN(選手基本データ入力!D22) + LEN(選手基本データ入力!E22) =2, 選手基本データ入力!D22 &amp; "　　　" &amp; 選手基本データ入力!E22,
IF(LEN(選手基本データ入力!D22) + LEN(選手基本データ入力!E22) =3, 選手基本データ入力!D22 &amp; "　　" &amp; 選手基本データ入力!E22,
IF(LEN(選手基本データ入力!D22) + LEN(選手基本データ入力!E22) =4, 選手基本データ入力!D22 &amp; "　" &amp; 選手基本データ入力!E22,
選手基本データ入力!D22 &amp; 選手基本データ入力!E22
)))
)</f>
        <v/>
      </c>
      <c r="AD22" s="9" t="str">
        <f t="shared" si="0"/>
        <v/>
      </c>
      <c r="AE22" s="9" t="str">
        <f t="shared" si="1"/>
        <v/>
      </c>
      <c r="AF22" s="9" t="str">
        <f>選手基本データ入力!H22
&amp;IF(LEN(選手基本データ入力!I22)=1,"0"&amp;選手基本データ入力!I22,選手基本データ入力!I22)
&amp;IF(LEN(選手基本データ入力!J22)=1,"0"&amp;選手基本データ入力!J22,選手基本データ入力!J22)</f>
        <v/>
      </c>
      <c r="AG22" s="9" t="str">
        <f t="shared" si="2"/>
        <v/>
      </c>
      <c r="AH22" s="9" t="str">
        <f t="shared" si="3"/>
        <v/>
      </c>
    </row>
    <row r="23" spans="1:34" ht="20.100000000000001" customHeight="1">
      <c r="A23" s="13"/>
      <c r="B23" s="39">
        <v>14</v>
      </c>
      <c r="C23" s="39"/>
      <c r="D23" s="98"/>
      <c r="E23" s="99"/>
      <c r="F23" s="40"/>
      <c r="G23" s="40"/>
      <c r="H23" s="39"/>
      <c r="I23" s="40"/>
      <c r="J23" s="40"/>
      <c r="K23" s="39"/>
      <c r="L23" s="40"/>
      <c r="M23" s="27" t="str">
        <f>IF($H23="","",IFERROR(DATEDIF($H23&amp;"/"&amp;$I23&amp;"/"&amp;$J23,(操作禁止３!$A$5),"Y"),""))</f>
        <v/>
      </c>
      <c r="N23" s="39" t="str">
        <f>IF($D23="","",団体情報入力!$D$10)</f>
        <v/>
      </c>
      <c r="O23" s="68" t="str">
        <f>IF($D23="","",ASC(団体情報入力!$D$11))</f>
        <v/>
      </c>
      <c r="P23" s="118" t="str">
        <f>IF($D23="","",団体情報入力!$D$7)</f>
        <v/>
      </c>
      <c r="Q23" s="39"/>
      <c r="R23" s="124"/>
      <c r="S23" s="15"/>
      <c r="T23" s="13"/>
      <c r="U23" s="13"/>
      <c r="V23" s="15"/>
      <c r="W23" s="13"/>
      <c r="AC23" s="9" t="str">
        <f>IF(選手基本データ入力!D23="","",
IF(LEN(選手基本データ入力!D23) + LEN(選手基本データ入力!E23) =2, 選手基本データ入力!D23 &amp; "　　　" &amp; 選手基本データ入力!E23,
IF(LEN(選手基本データ入力!D23) + LEN(選手基本データ入力!E23) =3, 選手基本データ入力!D23 &amp; "　　" &amp; 選手基本データ入力!E23,
IF(LEN(選手基本データ入力!D23) + LEN(選手基本データ入力!E23) =4, 選手基本データ入力!D23 &amp; "　" &amp; 選手基本データ入力!E23,
選手基本データ入力!D23 &amp; 選手基本データ入力!E23
)))
)</f>
        <v/>
      </c>
      <c r="AD23" s="9" t="str">
        <f t="shared" si="0"/>
        <v/>
      </c>
      <c r="AE23" s="9" t="str">
        <f t="shared" si="1"/>
        <v/>
      </c>
      <c r="AF23" s="9" t="str">
        <f>選手基本データ入力!H23
&amp;IF(LEN(選手基本データ入力!I23)=1,"0"&amp;選手基本データ入力!I23,選手基本データ入力!I23)
&amp;IF(LEN(選手基本データ入力!J23)=1,"0"&amp;選手基本データ入力!J23,選手基本データ入力!J23)</f>
        <v/>
      </c>
      <c r="AG23" s="9" t="str">
        <f t="shared" si="2"/>
        <v/>
      </c>
      <c r="AH23" s="9" t="str">
        <f t="shared" si="3"/>
        <v/>
      </c>
    </row>
    <row r="24" spans="1:34" ht="20.100000000000001" customHeight="1">
      <c r="A24" s="13"/>
      <c r="B24" s="39">
        <v>15</v>
      </c>
      <c r="C24" s="39"/>
      <c r="D24" s="98"/>
      <c r="E24" s="99"/>
      <c r="F24" s="40"/>
      <c r="G24" s="40"/>
      <c r="H24" s="39"/>
      <c r="I24" s="40"/>
      <c r="J24" s="40"/>
      <c r="K24" s="39"/>
      <c r="L24" s="40"/>
      <c r="M24" s="27" t="str">
        <f>IF($H24="","",IFERROR(DATEDIF($H24&amp;"/"&amp;$I24&amp;"/"&amp;$J24,(操作禁止３!$A$5),"Y"),""))</f>
        <v/>
      </c>
      <c r="N24" s="39" t="str">
        <f>IF($D24="","",団体情報入力!$D$10)</f>
        <v/>
      </c>
      <c r="O24" s="68" t="str">
        <f>IF($D24="","",ASC(団体情報入力!$D$11))</f>
        <v/>
      </c>
      <c r="P24" s="118" t="str">
        <f>IF($D24="","",団体情報入力!$D$7)</f>
        <v/>
      </c>
      <c r="Q24" s="39"/>
      <c r="R24" s="124"/>
      <c r="S24" s="15"/>
      <c r="T24" s="13"/>
      <c r="U24" s="13"/>
      <c r="V24" s="15"/>
      <c r="W24" s="13"/>
      <c r="AC24" s="9" t="str">
        <f>IF(選手基本データ入力!D24="","",
IF(LEN(選手基本データ入力!D24) + LEN(選手基本データ入力!E24) =2, 選手基本データ入力!D24 &amp; "　　　" &amp; 選手基本データ入力!E24,
IF(LEN(選手基本データ入力!D24) + LEN(選手基本データ入力!E24) =3, 選手基本データ入力!D24 &amp; "　　" &amp; 選手基本データ入力!E24,
IF(LEN(選手基本データ入力!D24) + LEN(選手基本データ入力!E24) =4, 選手基本データ入力!D24 &amp; "　" &amp; 選手基本データ入力!E24,
選手基本データ入力!D24 &amp; 選手基本データ入力!E24
)))
)</f>
        <v/>
      </c>
      <c r="AD24" s="9" t="str">
        <f t="shared" si="0"/>
        <v/>
      </c>
      <c r="AE24" s="9" t="str">
        <f t="shared" si="1"/>
        <v/>
      </c>
      <c r="AF24" s="9" t="str">
        <f>選手基本データ入力!H24
&amp;IF(LEN(選手基本データ入力!I24)=1,"0"&amp;選手基本データ入力!I24,選手基本データ入力!I24)
&amp;IF(LEN(選手基本データ入力!J24)=1,"0"&amp;選手基本データ入力!J24,選手基本データ入力!J24)</f>
        <v/>
      </c>
      <c r="AG24" s="9" t="str">
        <f t="shared" si="2"/>
        <v/>
      </c>
      <c r="AH24" s="9" t="str">
        <f t="shared" si="3"/>
        <v/>
      </c>
    </row>
    <row r="25" spans="1:34" ht="20.100000000000001" customHeight="1">
      <c r="A25" s="13"/>
      <c r="B25" s="39">
        <v>16</v>
      </c>
      <c r="C25" s="39"/>
      <c r="D25" s="98"/>
      <c r="E25" s="99"/>
      <c r="F25" s="40"/>
      <c r="G25" s="40"/>
      <c r="H25" s="39"/>
      <c r="I25" s="40"/>
      <c r="J25" s="40"/>
      <c r="K25" s="39"/>
      <c r="L25" s="40"/>
      <c r="M25" s="27" t="str">
        <f>IF($H25="","",IFERROR(DATEDIF($H25&amp;"/"&amp;$I25&amp;"/"&amp;$J25,(操作禁止３!$A$5),"Y"),""))</f>
        <v/>
      </c>
      <c r="N25" s="39" t="str">
        <f>IF($D25="","",団体情報入力!$D$10)</f>
        <v/>
      </c>
      <c r="O25" s="68" t="str">
        <f>IF($D25="","",ASC(団体情報入力!$D$11))</f>
        <v/>
      </c>
      <c r="P25" s="118" t="str">
        <f>IF($D25="","",団体情報入力!$D$7)</f>
        <v/>
      </c>
      <c r="Q25" s="39"/>
      <c r="R25" s="124"/>
      <c r="S25" s="15"/>
      <c r="T25" s="13"/>
      <c r="U25" s="13"/>
      <c r="V25" s="15"/>
      <c r="W25" s="13"/>
      <c r="AC25" s="9" t="str">
        <f>IF(選手基本データ入力!D25="","",
IF(LEN(選手基本データ入力!D25) + LEN(選手基本データ入力!E25) =2, 選手基本データ入力!D25 &amp; "　　　" &amp; 選手基本データ入力!E25,
IF(LEN(選手基本データ入力!D25) + LEN(選手基本データ入力!E25) =3, 選手基本データ入力!D25 &amp; "　　" &amp; 選手基本データ入力!E25,
IF(LEN(選手基本データ入力!D25) + LEN(選手基本データ入力!E25) =4, 選手基本データ入力!D25 &amp; "　" &amp; 選手基本データ入力!E25,
選手基本データ入力!D25 &amp; 選手基本データ入力!E25
)))
)</f>
        <v/>
      </c>
      <c r="AD25" s="9" t="str">
        <f t="shared" si="0"/>
        <v/>
      </c>
      <c r="AE25" s="9" t="str">
        <f t="shared" si="1"/>
        <v/>
      </c>
      <c r="AF25" s="9" t="str">
        <f>選手基本データ入力!H25
&amp;IF(LEN(選手基本データ入力!I25)=1,"0"&amp;選手基本データ入力!I25,選手基本データ入力!I25)
&amp;IF(LEN(選手基本データ入力!J25)=1,"0"&amp;選手基本データ入力!J25,選手基本データ入力!J25)</f>
        <v/>
      </c>
      <c r="AG25" s="9" t="str">
        <f t="shared" si="2"/>
        <v/>
      </c>
      <c r="AH25" s="9" t="str">
        <f t="shared" si="3"/>
        <v/>
      </c>
    </row>
    <row r="26" spans="1:34" ht="20.100000000000001" customHeight="1">
      <c r="A26" s="13"/>
      <c r="B26" s="39">
        <v>17</v>
      </c>
      <c r="C26" s="39"/>
      <c r="D26" s="98"/>
      <c r="E26" s="99"/>
      <c r="F26" s="40"/>
      <c r="G26" s="40"/>
      <c r="H26" s="39"/>
      <c r="I26" s="40"/>
      <c r="J26" s="40"/>
      <c r="K26" s="39"/>
      <c r="L26" s="40"/>
      <c r="M26" s="27" t="str">
        <f>IF($H26="","",IFERROR(DATEDIF($H26&amp;"/"&amp;$I26&amp;"/"&amp;$J26,(操作禁止３!$A$5),"Y"),""))</f>
        <v/>
      </c>
      <c r="N26" s="39" t="str">
        <f>IF($D26="","",団体情報入力!$D$10)</f>
        <v/>
      </c>
      <c r="O26" s="68" t="str">
        <f>IF($D26="","",ASC(団体情報入力!$D$11))</f>
        <v/>
      </c>
      <c r="P26" s="118" t="str">
        <f>IF($D26="","",団体情報入力!$D$7)</f>
        <v/>
      </c>
      <c r="Q26" s="39"/>
      <c r="R26" s="124"/>
      <c r="S26" s="15"/>
      <c r="T26" s="13"/>
      <c r="U26" s="13"/>
      <c r="V26" s="15"/>
      <c r="W26" s="13"/>
      <c r="AC26" s="9" t="str">
        <f>IF(選手基本データ入力!D26="","",
IF(LEN(選手基本データ入力!D26) + LEN(選手基本データ入力!E26) =2, 選手基本データ入力!D26 &amp; "　　　" &amp; 選手基本データ入力!E26,
IF(LEN(選手基本データ入力!D26) + LEN(選手基本データ入力!E26) =3, 選手基本データ入力!D26 &amp; "　　" &amp; 選手基本データ入力!E26,
IF(LEN(選手基本データ入力!D26) + LEN(選手基本データ入力!E26) =4, 選手基本データ入力!D26 &amp; "　" &amp; 選手基本データ入力!E26,
選手基本データ入力!D26 &amp; 選手基本データ入力!E26
)))
)</f>
        <v/>
      </c>
      <c r="AD26" s="9" t="str">
        <f t="shared" si="0"/>
        <v/>
      </c>
      <c r="AE26" s="9" t="str">
        <f t="shared" si="1"/>
        <v/>
      </c>
      <c r="AF26" s="9" t="str">
        <f>選手基本データ入力!H26
&amp;IF(LEN(選手基本データ入力!I26)=1,"0"&amp;選手基本データ入力!I26,選手基本データ入力!I26)
&amp;IF(LEN(選手基本データ入力!J26)=1,"0"&amp;選手基本データ入力!J26,選手基本データ入力!J26)</f>
        <v/>
      </c>
      <c r="AG26" s="9" t="str">
        <f t="shared" si="2"/>
        <v/>
      </c>
      <c r="AH26" s="9" t="str">
        <f t="shared" si="3"/>
        <v/>
      </c>
    </row>
    <row r="27" spans="1:34" ht="20.100000000000001" customHeight="1">
      <c r="A27" s="13"/>
      <c r="B27" s="39">
        <v>18</v>
      </c>
      <c r="C27" s="39"/>
      <c r="D27" s="98"/>
      <c r="E27" s="99"/>
      <c r="F27" s="40"/>
      <c r="G27" s="40"/>
      <c r="H27" s="39"/>
      <c r="I27" s="40"/>
      <c r="J27" s="40"/>
      <c r="K27" s="39"/>
      <c r="L27" s="40"/>
      <c r="M27" s="27" t="str">
        <f>IF($H27="","",IFERROR(DATEDIF($H27&amp;"/"&amp;$I27&amp;"/"&amp;$J27,(操作禁止３!$A$5),"Y"),""))</f>
        <v/>
      </c>
      <c r="N27" s="39" t="str">
        <f>IF($D27="","",団体情報入力!$D$10)</f>
        <v/>
      </c>
      <c r="O27" s="68" t="str">
        <f>IF($D27="","",ASC(団体情報入力!$D$11))</f>
        <v/>
      </c>
      <c r="P27" s="118" t="str">
        <f>IF($D27="","",団体情報入力!$D$7)</f>
        <v/>
      </c>
      <c r="Q27" s="39"/>
      <c r="R27" s="124"/>
      <c r="S27" s="15"/>
      <c r="T27" s="13"/>
      <c r="U27" s="13"/>
      <c r="V27" s="15"/>
      <c r="W27" s="13"/>
      <c r="AC27" s="9" t="str">
        <f>IF(選手基本データ入力!D27="","",
IF(LEN(選手基本データ入力!D27) + LEN(選手基本データ入力!E27) =2, 選手基本データ入力!D27 &amp; "　　　" &amp; 選手基本データ入力!E27,
IF(LEN(選手基本データ入力!D27) + LEN(選手基本データ入力!E27) =3, 選手基本データ入力!D27 &amp; "　　" &amp; 選手基本データ入力!E27,
IF(LEN(選手基本データ入力!D27) + LEN(選手基本データ入力!E27) =4, 選手基本データ入力!D27 &amp; "　" &amp; 選手基本データ入力!E27,
選手基本データ入力!D27 &amp; 選手基本データ入力!E27
)))
)</f>
        <v/>
      </c>
      <c r="AD27" s="9" t="str">
        <f t="shared" si="0"/>
        <v/>
      </c>
      <c r="AE27" s="9" t="str">
        <f t="shared" si="1"/>
        <v/>
      </c>
      <c r="AF27" s="9" t="str">
        <f>選手基本データ入力!H27
&amp;IF(LEN(選手基本データ入力!I27)=1,"0"&amp;選手基本データ入力!I27,選手基本データ入力!I27)
&amp;IF(LEN(選手基本データ入力!J27)=1,"0"&amp;選手基本データ入力!J27,選手基本データ入力!J27)</f>
        <v/>
      </c>
      <c r="AG27" s="9" t="str">
        <f t="shared" si="2"/>
        <v/>
      </c>
      <c r="AH27" s="9" t="str">
        <f t="shared" si="3"/>
        <v/>
      </c>
    </row>
    <row r="28" spans="1:34" ht="20.100000000000001" customHeight="1">
      <c r="A28" s="13"/>
      <c r="B28" s="39">
        <v>19</v>
      </c>
      <c r="C28" s="39"/>
      <c r="D28" s="98"/>
      <c r="E28" s="99"/>
      <c r="F28" s="40"/>
      <c r="G28" s="40"/>
      <c r="H28" s="39"/>
      <c r="I28" s="40"/>
      <c r="J28" s="40"/>
      <c r="K28" s="39"/>
      <c r="L28" s="40"/>
      <c r="M28" s="27" t="str">
        <f>IF($H28="","",IFERROR(DATEDIF($H28&amp;"/"&amp;$I28&amp;"/"&amp;$J28,(操作禁止３!$A$5),"Y"),""))</f>
        <v/>
      </c>
      <c r="N28" s="39" t="str">
        <f>IF($D28="","",団体情報入力!$D$10)</f>
        <v/>
      </c>
      <c r="O28" s="68" t="str">
        <f>IF($D28="","",ASC(団体情報入力!$D$11))</f>
        <v/>
      </c>
      <c r="P28" s="118" t="str">
        <f>IF($D28="","",団体情報入力!$D$7)</f>
        <v/>
      </c>
      <c r="Q28" s="39"/>
      <c r="R28" s="124"/>
      <c r="S28" s="15"/>
      <c r="T28" s="13"/>
      <c r="U28" s="13"/>
      <c r="V28" s="15"/>
      <c r="W28" s="13"/>
      <c r="AC28" s="9" t="str">
        <f>IF(選手基本データ入力!D28="","",
IF(LEN(選手基本データ入力!D28) + LEN(選手基本データ入力!E28) =2, 選手基本データ入力!D28 &amp; "　　　" &amp; 選手基本データ入力!E28,
IF(LEN(選手基本データ入力!D28) + LEN(選手基本データ入力!E28) =3, 選手基本データ入力!D28 &amp; "　　" &amp; 選手基本データ入力!E28,
IF(LEN(選手基本データ入力!D28) + LEN(選手基本データ入力!E28) =4, 選手基本データ入力!D28 &amp; "　" &amp; 選手基本データ入力!E28,
選手基本データ入力!D28 &amp; 選手基本データ入力!E28
)))
)</f>
        <v/>
      </c>
      <c r="AD28" s="9" t="str">
        <f t="shared" si="0"/>
        <v/>
      </c>
      <c r="AE28" s="9" t="str">
        <f t="shared" si="1"/>
        <v/>
      </c>
      <c r="AF28" s="9" t="str">
        <f>選手基本データ入力!H28
&amp;IF(LEN(選手基本データ入力!I28)=1,"0"&amp;選手基本データ入力!I28,選手基本データ入力!I28)
&amp;IF(LEN(選手基本データ入力!J28)=1,"0"&amp;選手基本データ入力!J28,選手基本データ入力!J28)</f>
        <v/>
      </c>
      <c r="AG28" s="9" t="str">
        <f t="shared" si="2"/>
        <v/>
      </c>
      <c r="AH28" s="9" t="str">
        <f t="shared" si="3"/>
        <v/>
      </c>
    </row>
    <row r="29" spans="1:34" ht="20.100000000000001" customHeight="1">
      <c r="A29" s="13"/>
      <c r="B29" s="39">
        <v>20</v>
      </c>
      <c r="C29" s="39"/>
      <c r="D29" s="98"/>
      <c r="E29" s="99"/>
      <c r="F29" s="40"/>
      <c r="G29" s="40"/>
      <c r="H29" s="39"/>
      <c r="I29" s="40"/>
      <c r="J29" s="40"/>
      <c r="K29" s="39"/>
      <c r="L29" s="40"/>
      <c r="M29" s="27" t="str">
        <f>IF($H29="","",IFERROR(DATEDIF($H29&amp;"/"&amp;$I29&amp;"/"&amp;$J29,(操作禁止３!$A$5),"Y"),""))</f>
        <v/>
      </c>
      <c r="N29" s="39" t="str">
        <f>IF($D29="","",団体情報入力!$D$10)</f>
        <v/>
      </c>
      <c r="O29" s="68" t="str">
        <f>IF($D29="","",ASC(団体情報入力!$D$11))</f>
        <v/>
      </c>
      <c r="P29" s="118" t="str">
        <f>IF($D29="","",団体情報入力!$D$7)</f>
        <v/>
      </c>
      <c r="Q29" s="39"/>
      <c r="R29" s="124"/>
      <c r="S29" s="15"/>
      <c r="T29" s="13"/>
      <c r="U29" s="13"/>
      <c r="V29" s="15"/>
      <c r="W29" s="13"/>
      <c r="AC29" s="9" t="str">
        <f>IF(選手基本データ入力!D29="","",
IF(LEN(選手基本データ入力!D29) + LEN(選手基本データ入力!E29) =2, 選手基本データ入力!D29 &amp; "　　　" &amp; 選手基本データ入力!E29,
IF(LEN(選手基本データ入力!D29) + LEN(選手基本データ入力!E29) =3, 選手基本データ入力!D29 &amp; "　　" &amp; 選手基本データ入力!E29,
IF(LEN(選手基本データ入力!D29) + LEN(選手基本データ入力!E29) =4, 選手基本データ入力!D29 &amp; "　" &amp; 選手基本データ入力!E29,
選手基本データ入力!D29 &amp; 選手基本データ入力!E29
)))
)</f>
        <v/>
      </c>
      <c r="AD29" s="9" t="str">
        <f t="shared" si="0"/>
        <v/>
      </c>
      <c r="AE29" s="9" t="str">
        <f t="shared" si="1"/>
        <v/>
      </c>
      <c r="AF29" s="9" t="str">
        <f>選手基本データ入力!H29
&amp;IF(LEN(選手基本データ入力!I29)=1,"0"&amp;選手基本データ入力!I29,選手基本データ入力!I29)
&amp;IF(LEN(選手基本データ入力!J29)=1,"0"&amp;選手基本データ入力!J29,選手基本データ入力!J29)</f>
        <v/>
      </c>
      <c r="AG29" s="9" t="str">
        <f t="shared" si="2"/>
        <v/>
      </c>
      <c r="AH29" s="9" t="str">
        <f t="shared" si="3"/>
        <v/>
      </c>
    </row>
    <row r="30" spans="1:34" ht="20.100000000000001" customHeight="1">
      <c r="A30" s="13"/>
      <c r="B30" s="39">
        <v>21</v>
      </c>
      <c r="C30" s="39"/>
      <c r="D30" s="98"/>
      <c r="E30" s="99"/>
      <c r="F30" s="40"/>
      <c r="G30" s="40"/>
      <c r="H30" s="39"/>
      <c r="I30" s="40"/>
      <c r="J30" s="40"/>
      <c r="K30" s="39"/>
      <c r="L30" s="40"/>
      <c r="M30" s="27" t="str">
        <f>IF($H30="","",IFERROR(DATEDIF($H30&amp;"/"&amp;$I30&amp;"/"&amp;$J30,(操作禁止３!$A$5),"Y"),""))</f>
        <v/>
      </c>
      <c r="N30" s="39" t="str">
        <f>IF($D30="","",団体情報入力!$D$10)</f>
        <v/>
      </c>
      <c r="O30" s="68" t="str">
        <f>IF($D30="","",ASC(団体情報入力!$D$11))</f>
        <v/>
      </c>
      <c r="P30" s="118" t="str">
        <f>IF($D30="","",団体情報入力!$D$7)</f>
        <v/>
      </c>
      <c r="Q30" s="39"/>
      <c r="R30" s="124"/>
      <c r="S30" s="15"/>
      <c r="T30" s="13"/>
      <c r="U30" s="13"/>
      <c r="V30" s="15"/>
      <c r="W30" s="13"/>
      <c r="AC30" s="9" t="str">
        <f>IF(選手基本データ入力!D30="","",
IF(LEN(選手基本データ入力!D30) + LEN(選手基本データ入力!E30) =2, 選手基本データ入力!D30 &amp; "　　　" &amp; 選手基本データ入力!E30,
IF(LEN(選手基本データ入力!D30) + LEN(選手基本データ入力!E30) =3, 選手基本データ入力!D30 &amp; "　　" &amp; 選手基本データ入力!E30,
IF(LEN(選手基本データ入力!D30) + LEN(選手基本データ入力!E30) =4, 選手基本データ入力!D30 &amp; "　" &amp; 選手基本データ入力!E30,
選手基本データ入力!D30 &amp; 選手基本データ入力!E30
)))
)</f>
        <v/>
      </c>
      <c r="AD30" s="9" t="str">
        <f t="shared" si="0"/>
        <v/>
      </c>
      <c r="AE30" s="9" t="str">
        <f t="shared" si="1"/>
        <v/>
      </c>
      <c r="AF30" s="9" t="str">
        <f>選手基本データ入力!H30
&amp;IF(LEN(選手基本データ入力!I30)=1,"0"&amp;選手基本データ入力!I30,選手基本データ入力!I30)
&amp;IF(LEN(選手基本データ入力!J30)=1,"0"&amp;選手基本データ入力!J30,選手基本データ入力!J30)</f>
        <v/>
      </c>
      <c r="AG30" s="9" t="str">
        <f t="shared" si="2"/>
        <v/>
      </c>
      <c r="AH30" s="9" t="str">
        <f t="shared" si="3"/>
        <v/>
      </c>
    </row>
    <row r="31" spans="1:34" ht="20.100000000000001" customHeight="1">
      <c r="A31" s="13"/>
      <c r="B31" s="39">
        <v>22</v>
      </c>
      <c r="C31" s="39"/>
      <c r="D31" s="98"/>
      <c r="E31" s="99"/>
      <c r="F31" s="40"/>
      <c r="G31" s="40"/>
      <c r="H31" s="39"/>
      <c r="I31" s="40"/>
      <c r="J31" s="40"/>
      <c r="K31" s="39"/>
      <c r="L31" s="40"/>
      <c r="M31" s="27" t="str">
        <f>IF($H31="","",IFERROR(DATEDIF($H31&amp;"/"&amp;$I31&amp;"/"&amp;$J31,(操作禁止３!$A$5),"Y"),""))</f>
        <v/>
      </c>
      <c r="N31" s="39" t="str">
        <f>IF($D31="","",団体情報入力!$D$10)</f>
        <v/>
      </c>
      <c r="O31" s="68" t="str">
        <f>IF($D31="","",ASC(団体情報入力!$D$11))</f>
        <v/>
      </c>
      <c r="P31" s="118" t="str">
        <f>IF($D31="","",団体情報入力!$D$7)</f>
        <v/>
      </c>
      <c r="Q31" s="39"/>
      <c r="R31" s="124"/>
      <c r="S31" s="15"/>
      <c r="T31" s="13"/>
      <c r="U31" s="13"/>
      <c r="V31" s="15"/>
      <c r="W31" s="13"/>
      <c r="AC31" s="9" t="str">
        <f>IF(選手基本データ入力!D31="","",
IF(LEN(選手基本データ入力!D31) + LEN(選手基本データ入力!E31) =2, 選手基本データ入力!D31 &amp; "　　　" &amp; 選手基本データ入力!E31,
IF(LEN(選手基本データ入力!D31) + LEN(選手基本データ入力!E31) =3, 選手基本データ入力!D31 &amp; "　　" &amp; 選手基本データ入力!E31,
IF(LEN(選手基本データ入力!D31) + LEN(選手基本データ入力!E31) =4, 選手基本データ入力!D31 &amp; "　" &amp; 選手基本データ入力!E31,
選手基本データ入力!D31 &amp; 選手基本データ入力!E31
)))
)</f>
        <v/>
      </c>
      <c r="AD31" s="9" t="str">
        <f t="shared" si="0"/>
        <v/>
      </c>
      <c r="AE31" s="9" t="str">
        <f t="shared" si="1"/>
        <v/>
      </c>
      <c r="AF31" s="9" t="str">
        <f>選手基本データ入力!H31
&amp;IF(LEN(選手基本データ入力!I31)=1,"0"&amp;選手基本データ入力!I31,選手基本データ入力!I31)
&amp;IF(LEN(選手基本データ入力!J31)=1,"0"&amp;選手基本データ入力!J31,選手基本データ入力!J31)</f>
        <v/>
      </c>
      <c r="AG31" s="9" t="str">
        <f t="shared" si="2"/>
        <v/>
      </c>
      <c r="AH31" s="9" t="str">
        <f t="shared" si="3"/>
        <v/>
      </c>
    </row>
    <row r="32" spans="1:34" ht="20.100000000000001" customHeight="1">
      <c r="A32" s="13"/>
      <c r="B32" s="39">
        <v>23</v>
      </c>
      <c r="C32" s="39"/>
      <c r="D32" s="98"/>
      <c r="E32" s="99"/>
      <c r="F32" s="40"/>
      <c r="G32" s="40"/>
      <c r="H32" s="39"/>
      <c r="I32" s="40"/>
      <c r="J32" s="40"/>
      <c r="K32" s="39"/>
      <c r="L32" s="40"/>
      <c r="M32" s="27" t="str">
        <f>IF($H32="","",IFERROR(DATEDIF($H32&amp;"/"&amp;$I32&amp;"/"&amp;$J32,(操作禁止３!$A$5),"Y"),""))</f>
        <v/>
      </c>
      <c r="N32" s="39" t="str">
        <f>IF($D32="","",団体情報入力!$D$10)</f>
        <v/>
      </c>
      <c r="O32" s="68" t="str">
        <f>IF($D32="","",ASC(団体情報入力!$D$11))</f>
        <v/>
      </c>
      <c r="P32" s="118" t="str">
        <f>IF($D32="","",団体情報入力!$D$7)</f>
        <v/>
      </c>
      <c r="Q32" s="39"/>
      <c r="R32" s="124"/>
      <c r="S32" s="15"/>
      <c r="T32" s="13"/>
      <c r="U32" s="13"/>
      <c r="V32" s="15"/>
      <c r="W32" s="13"/>
      <c r="AC32" s="9" t="str">
        <f>IF(選手基本データ入力!D32="","",
IF(LEN(選手基本データ入力!D32) + LEN(選手基本データ入力!E32) =2, 選手基本データ入力!D32 &amp; "　　　" &amp; 選手基本データ入力!E32,
IF(LEN(選手基本データ入力!D32) + LEN(選手基本データ入力!E32) =3, 選手基本データ入力!D32 &amp; "　　" &amp; 選手基本データ入力!E32,
IF(LEN(選手基本データ入力!D32) + LEN(選手基本データ入力!E32) =4, 選手基本データ入力!D32 &amp; "　" &amp; 選手基本データ入力!E32,
選手基本データ入力!D32 &amp; 選手基本データ入力!E32
)))
)</f>
        <v/>
      </c>
      <c r="AD32" s="9" t="str">
        <f t="shared" si="0"/>
        <v/>
      </c>
      <c r="AE32" s="9" t="str">
        <f t="shared" si="1"/>
        <v/>
      </c>
      <c r="AF32" s="9" t="str">
        <f>選手基本データ入力!H32
&amp;IF(LEN(選手基本データ入力!I32)=1,"0"&amp;選手基本データ入力!I32,選手基本データ入力!I32)
&amp;IF(LEN(選手基本データ入力!J32)=1,"0"&amp;選手基本データ入力!J32,選手基本データ入力!J32)</f>
        <v/>
      </c>
      <c r="AG32" s="9" t="str">
        <f t="shared" si="2"/>
        <v/>
      </c>
      <c r="AH32" s="9" t="str">
        <f t="shared" si="3"/>
        <v/>
      </c>
    </row>
    <row r="33" spans="1:34" ht="20.100000000000001" customHeight="1">
      <c r="A33" s="13"/>
      <c r="B33" s="39">
        <v>24</v>
      </c>
      <c r="C33" s="39"/>
      <c r="D33" s="98"/>
      <c r="E33" s="99"/>
      <c r="F33" s="40"/>
      <c r="G33" s="40"/>
      <c r="H33" s="39"/>
      <c r="I33" s="40"/>
      <c r="J33" s="40"/>
      <c r="K33" s="39"/>
      <c r="L33" s="40"/>
      <c r="M33" s="27" t="str">
        <f>IF($H33="","",IFERROR(DATEDIF($H33&amp;"/"&amp;$I33&amp;"/"&amp;$J33,(操作禁止３!$A$5),"Y"),""))</f>
        <v/>
      </c>
      <c r="N33" s="39" t="str">
        <f>IF($D33="","",団体情報入力!$D$10)</f>
        <v/>
      </c>
      <c r="O33" s="68" t="str">
        <f>IF($D33="","",ASC(団体情報入力!$D$11))</f>
        <v/>
      </c>
      <c r="P33" s="118" t="str">
        <f>IF($D33="","",団体情報入力!$D$7)</f>
        <v/>
      </c>
      <c r="Q33" s="39"/>
      <c r="R33" s="124"/>
      <c r="S33" s="15"/>
      <c r="T33" s="13"/>
      <c r="U33" s="13"/>
      <c r="V33" s="15"/>
      <c r="W33" s="13"/>
      <c r="AC33" s="9" t="str">
        <f>IF(選手基本データ入力!D33="","",
IF(LEN(選手基本データ入力!D33) + LEN(選手基本データ入力!E33) =2, 選手基本データ入力!D33 &amp; "　　　" &amp; 選手基本データ入力!E33,
IF(LEN(選手基本データ入力!D33) + LEN(選手基本データ入力!E33) =3, 選手基本データ入力!D33 &amp; "　　" &amp; 選手基本データ入力!E33,
IF(LEN(選手基本データ入力!D33) + LEN(選手基本データ入力!E33) =4, 選手基本データ入力!D33 &amp; "　" &amp; 選手基本データ入力!E33,
選手基本データ入力!D33 &amp; 選手基本データ入力!E33
)))
)</f>
        <v/>
      </c>
      <c r="AD33" s="9" t="str">
        <f t="shared" si="0"/>
        <v/>
      </c>
      <c r="AE33" s="9" t="str">
        <f t="shared" si="1"/>
        <v/>
      </c>
      <c r="AF33" s="9" t="str">
        <f>選手基本データ入力!H33
&amp;IF(LEN(選手基本データ入力!I33)=1,"0"&amp;選手基本データ入力!I33,選手基本データ入力!I33)
&amp;IF(LEN(選手基本データ入力!J33)=1,"0"&amp;選手基本データ入力!J33,選手基本データ入力!J33)</f>
        <v/>
      </c>
      <c r="AG33" s="9" t="str">
        <f t="shared" si="2"/>
        <v/>
      </c>
      <c r="AH33" s="9" t="str">
        <f t="shared" si="3"/>
        <v/>
      </c>
    </row>
    <row r="34" spans="1:34" ht="20.100000000000001" customHeight="1">
      <c r="A34" s="13"/>
      <c r="B34" s="39">
        <v>25</v>
      </c>
      <c r="C34" s="39"/>
      <c r="D34" s="98"/>
      <c r="E34" s="99"/>
      <c r="F34" s="40"/>
      <c r="G34" s="40"/>
      <c r="H34" s="39"/>
      <c r="I34" s="40"/>
      <c r="J34" s="40"/>
      <c r="K34" s="39"/>
      <c r="L34" s="40"/>
      <c r="M34" s="27" t="str">
        <f>IF($H34="","",IFERROR(DATEDIF($H34&amp;"/"&amp;$I34&amp;"/"&amp;$J34,(操作禁止３!$A$5),"Y"),""))</f>
        <v/>
      </c>
      <c r="N34" s="39" t="str">
        <f>IF($D34="","",団体情報入力!$D$10)</f>
        <v/>
      </c>
      <c r="O34" s="68" t="str">
        <f>IF($D34="","",ASC(団体情報入力!$D$11))</f>
        <v/>
      </c>
      <c r="P34" s="118" t="str">
        <f>IF($D34="","",団体情報入力!$D$7)</f>
        <v/>
      </c>
      <c r="Q34" s="39"/>
      <c r="R34" s="124"/>
      <c r="S34" s="15"/>
      <c r="T34" s="13"/>
      <c r="U34" s="13"/>
      <c r="V34" s="15"/>
      <c r="W34" s="13"/>
      <c r="AC34" s="9" t="str">
        <f>IF(選手基本データ入力!D34="","",
IF(LEN(選手基本データ入力!D34) + LEN(選手基本データ入力!E34) =2, 選手基本データ入力!D34 &amp; "　　　" &amp; 選手基本データ入力!E34,
IF(LEN(選手基本データ入力!D34) + LEN(選手基本データ入力!E34) =3, 選手基本データ入力!D34 &amp; "　　" &amp; 選手基本データ入力!E34,
IF(LEN(選手基本データ入力!D34) + LEN(選手基本データ入力!E34) =4, 選手基本データ入力!D34 &amp; "　" &amp; 選手基本データ入力!E34,
選手基本データ入力!D34 &amp; 選手基本データ入力!E34
)))
)</f>
        <v/>
      </c>
      <c r="AD34" s="9" t="str">
        <f t="shared" si="0"/>
        <v/>
      </c>
      <c r="AE34" s="9" t="str">
        <f t="shared" si="1"/>
        <v/>
      </c>
      <c r="AF34" s="9" t="str">
        <f>選手基本データ入力!H34
&amp;IF(LEN(選手基本データ入力!I34)=1,"0"&amp;選手基本データ入力!I34,選手基本データ入力!I34)
&amp;IF(LEN(選手基本データ入力!J34)=1,"0"&amp;選手基本データ入力!J34,選手基本データ入力!J34)</f>
        <v/>
      </c>
      <c r="AG34" s="9" t="str">
        <f t="shared" si="2"/>
        <v/>
      </c>
      <c r="AH34" s="9" t="str">
        <f t="shared" si="3"/>
        <v/>
      </c>
    </row>
    <row r="35" spans="1:34" ht="20.100000000000001" customHeight="1">
      <c r="A35" s="13"/>
      <c r="B35" s="39">
        <v>26</v>
      </c>
      <c r="C35" s="39"/>
      <c r="D35" s="98"/>
      <c r="E35" s="99"/>
      <c r="F35" s="40"/>
      <c r="G35" s="40"/>
      <c r="H35" s="39"/>
      <c r="I35" s="40"/>
      <c r="J35" s="40"/>
      <c r="K35" s="39"/>
      <c r="L35" s="40"/>
      <c r="M35" s="27" t="str">
        <f>IF($H35="","",IFERROR(DATEDIF($H35&amp;"/"&amp;$I35&amp;"/"&amp;$J35,(操作禁止３!$A$5),"Y"),""))</f>
        <v/>
      </c>
      <c r="N35" s="39" t="str">
        <f>IF($D35="","",団体情報入力!$D$10)</f>
        <v/>
      </c>
      <c r="O35" s="68" t="str">
        <f>IF($D35="","",ASC(団体情報入力!$D$11))</f>
        <v/>
      </c>
      <c r="P35" s="118" t="str">
        <f>IF($D35="","",団体情報入力!$D$7)</f>
        <v/>
      </c>
      <c r="Q35" s="39"/>
      <c r="R35" s="124"/>
      <c r="S35" s="15"/>
      <c r="T35" s="13"/>
      <c r="U35" s="13"/>
      <c r="V35" s="15"/>
      <c r="W35" s="13"/>
      <c r="AC35" s="9" t="str">
        <f>IF(選手基本データ入力!D35="","",
IF(LEN(選手基本データ入力!D35) + LEN(選手基本データ入力!E35) =2, 選手基本データ入力!D35 &amp; "　　　" &amp; 選手基本データ入力!E35,
IF(LEN(選手基本データ入力!D35) + LEN(選手基本データ入力!E35) =3, 選手基本データ入力!D35 &amp; "　　" &amp; 選手基本データ入力!E35,
IF(LEN(選手基本データ入力!D35) + LEN(選手基本データ入力!E35) =4, 選手基本データ入力!D35 &amp; "　" &amp; 選手基本データ入力!E35,
選手基本データ入力!D35 &amp; 選手基本データ入力!E35
)))
)</f>
        <v/>
      </c>
      <c r="AD35" s="9" t="str">
        <f t="shared" si="0"/>
        <v/>
      </c>
      <c r="AE35" s="9" t="str">
        <f t="shared" si="1"/>
        <v/>
      </c>
      <c r="AF35" s="9" t="str">
        <f>選手基本データ入力!H35
&amp;IF(LEN(選手基本データ入力!I35)=1,"0"&amp;選手基本データ入力!I35,選手基本データ入力!I35)
&amp;IF(LEN(選手基本データ入力!J35)=1,"0"&amp;選手基本データ入力!J35,選手基本データ入力!J35)</f>
        <v/>
      </c>
      <c r="AG35" s="9" t="str">
        <f t="shared" si="2"/>
        <v/>
      </c>
      <c r="AH35" s="9" t="str">
        <f t="shared" si="3"/>
        <v/>
      </c>
    </row>
    <row r="36" spans="1:34" ht="20.100000000000001" customHeight="1">
      <c r="A36" s="13"/>
      <c r="B36" s="39">
        <v>27</v>
      </c>
      <c r="C36" s="39"/>
      <c r="D36" s="98"/>
      <c r="E36" s="99"/>
      <c r="F36" s="40"/>
      <c r="G36" s="40"/>
      <c r="H36" s="39"/>
      <c r="I36" s="40"/>
      <c r="J36" s="40"/>
      <c r="K36" s="39"/>
      <c r="L36" s="40"/>
      <c r="M36" s="27" t="str">
        <f>IF($H36="","",IFERROR(DATEDIF($H36&amp;"/"&amp;$I36&amp;"/"&amp;$J36,(操作禁止３!$A$5),"Y"),""))</f>
        <v/>
      </c>
      <c r="N36" s="39" t="str">
        <f>IF($D36="","",団体情報入力!$D$10)</f>
        <v/>
      </c>
      <c r="O36" s="68" t="str">
        <f>IF($D36="","",ASC(団体情報入力!$D$11))</f>
        <v/>
      </c>
      <c r="P36" s="118" t="str">
        <f>IF($D36="","",団体情報入力!$D$7)</f>
        <v/>
      </c>
      <c r="Q36" s="39"/>
      <c r="R36" s="124"/>
      <c r="S36" s="15"/>
      <c r="T36" s="13"/>
      <c r="U36" s="13"/>
      <c r="V36" s="15"/>
      <c r="W36" s="13"/>
      <c r="AC36" s="9" t="str">
        <f>IF(選手基本データ入力!D36="","",
IF(LEN(選手基本データ入力!D36) + LEN(選手基本データ入力!E36) =2, 選手基本データ入力!D36 &amp; "　　　" &amp; 選手基本データ入力!E36,
IF(LEN(選手基本データ入力!D36) + LEN(選手基本データ入力!E36) =3, 選手基本データ入力!D36 &amp; "　　" &amp; 選手基本データ入力!E36,
IF(LEN(選手基本データ入力!D36) + LEN(選手基本データ入力!E36) =4, 選手基本データ入力!D36 &amp; "　" &amp; 選手基本データ入力!E36,
選手基本データ入力!D36 &amp; 選手基本データ入力!E36
)))
)</f>
        <v/>
      </c>
      <c r="AD36" s="9" t="str">
        <f t="shared" si="0"/>
        <v/>
      </c>
      <c r="AE36" s="9" t="str">
        <f t="shared" si="1"/>
        <v/>
      </c>
      <c r="AF36" s="9" t="str">
        <f>選手基本データ入力!H36
&amp;IF(LEN(選手基本データ入力!I36)=1,"0"&amp;選手基本データ入力!I36,選手基本データ入力!I36)
&amp;IF(LEN(選手基本データ入力!J36)=1,"0"&amp;選手基本データ入力!J36,選手基本データ入力!J36)</f>
        <v/>
      </c>
      <c r="AG36" s="9" t="str">
        <f t="shared" si="2"/>
        <v/>
      </c>
      <c r="AH36" s="9" t="str">
        <f t="shared" si="3"/>
        <v/>
      </c>
    </row>
    <row r="37" spans="1:34" ht="20.100000000000001" customHeight="1">
      <c r="A37" s="13"/>
      <c r="B37" s="39">
        <v>28</v>
      </c>
      <c r="C37" s="39"/>
      <c r="D37" s="98"/>
      <c r="E37" s="99"/>
      <c r="F37" s="40"/>
      <c r="G37" s="40"/>
      <c r="H37" s="39"/>
      <c r="I37" s="40"/>
      <c r="J37" s="40"/>
      <c r="K37" s="39"/>
      <c r="L37" s="40"/>
      <c r="M37" s="27" t="str">
        <f>IF($H37="","",IFERROR(DATEDIF($H37&amp;"/"&amp;$I37&amp;"/"&amp;$J37,(操作禁止３!$A$5),"Y"),""))</f>
        <v/>
      </c>
      <c r="N37" s="39" t="str">
        <f>IF($D37="","",団体情報入力!$D$10)</f>
        <v/>
      </c>
      <c r="O37" s="68" t="str">
        <f>IF($D37="","",ASC(団体情報入力!$D$11))</f>
        <v/>
      </c>
      <c r="P37" s="118" t="str">
        <f>IF($D37="","",団体情報入力!$D$7)</f>
        <v/>
      </c>
      <c r="Q37" s="39"/>
      <c r="R37" s="124"/>
      <c r="S37" s="15"/>
      <c r="T37" s="13"/>
      <c r="U37" s="13"/>
      <c r="V37" s="15"/>
      <c r="W37" s="13"/>
      <c r="AC37" s="9" t="str">
        <f>IF(選手基本データ入力!D37="","",
IF(LEN(選手基本データ入力!D37) + LEN(選手基本データ入力!E37) =2, 選手基本データ入力!D37 &amp; "　　　" &amp; 選手基本データ入力!E37,
IF(LEN(選手基本データ入力!D37) + LEN(選手基本データ入力!E37) =3, 選手基本データ入力!D37 &amp; "　　" &amp; 選手基本データ入力!E37,
IF(LEN(選手基本データ入力!D37) + LEN(選手基本データ入力!E37) =4, 選手基本データ入力!D37 &amp; "　" &amp; 選手基本データ入力!E37,
選手基本データ入力!D37 &amp; 選手基本データ入力!E37
)))
)</f>
        <v/>
      </c>
      <c r="AD37" s="9" t="str">
        <f t="shared" si="0"/>
        <v/>
      </c>
      <c r="AE37" s="9" t="str">
        <f t="shared" si="1"/>
        <v/>
      </c>
      <c r="AF37" s="9" t="str">
        <f>選手基本データ入力!H37
&amp;IF(LEN(選手基本データ入力!I37)=1,"0"&amp;選手基本データ入力!I37,選手基本データ入力!I37)
&amp;IF(LEN(選手基本データ入力!J37)=1,"0"&amp;選手基本データ入力!J37,選手基本データ入力!J37)</f>
        <v/>
      </c>
      <c r="AG37" s="9" t="str">
        <f t="shared" si="2"/>
        <v/>
      </c>
      <c r="AH37" s="9" t="str">
        <f t="shared" si="3"/>
        <v/>
      </c>
    </row>
    <row r="38" spans="1:34" ht="20.100000000000001" customHeight="1">
      <c r="A38" s="13"/>
      <c r="B38" s="39">
        <v>29</v>
      </c>
      <c r="C38" s="39"/>
      <c r="D38" s="98"/>
      <c r="E38" s="99"/>
      <c r="F38" s="40"/>
      <c r="G38" s="40"/>
      <c r="H38" s="39"/>
      <c r="I38" s="40"/>
      <c r="J38" s="40"/>
      <c r="K38" s="39"/>
      <c r="L38" s="40"/>
      <c r="M38" s="27" t="str">
        <f>IF($H38="","",IFERROR(DATEDIF($H38&amp;"/"&amp;$I38&amp;"/"&amp;$J38,(操作禁止３!$A$5),"Y"),""))</f>
        <v/>
      </c>
      <c r="N38" s="39" t="str">
        <f>IF($D38="","",団体情報入力!$D$10)</f>
        <v/>
      </c>
      <c r="O38" s="68" t="str">
        <f>IF($D38="","",ASC(団体情報入力!$D$11))</f>
        <v/>
      </c>
      <c r="P38" s="118" t="str">
        <f>IF($D38="","",団体情報入力!$D$7)</f>
        <v/>
      </c>
      <c r="Q38" s="39"/>
      <c r="R38" s="124"/>
      <c r="S38" s="15"/>
      <c r="T38" s="13"/>
      <c r="U38" s="13"/>
      <c r="V38" s="15"/>
      <c r="W38" s="13"/>
      <c r="AC38" s="9" t="str">
        <f>IF(選手基本データ入力!D38="","",
IF(LEN(選手基本データ入力!D38) + LEN(選手基本データ入力!E38) =2, 選手基本データ入力!D38 &amp; "　　　" &amp; 選手基本データ入力!E38,
IF(LEN(選手基本データ入力!D38) + LEN(選手基本データ入力!E38) =3, 選手基本データ入力!D38 &amp; "　　" &amp; 選手基本データ入力!E38,
IF(LEN(選手基本データ入力!D38) + LEN(選手基本データ入力!E38) =4, 選手基本データ入力!D38 &amp; "　" &amp; 選手基本データ入力!E38,
選手基本データ入力!D38 &amp; 選手基本データ入力!E38
)))
)</f>
        <v/>
      </c>
      <c r="AD38" s="9" t="str">
        <f t="shared" si="0"/>
        <v/>
      </c>
      <c r="AE38" s="9" t="str">
        <f t="shared" si="1"/>
        <v/>
      </c>
      <c r="AF38" s="9" t="str">
        <f>選手基本データ入力!H38
&amp;IF(LEN(選手基本データ入力!I38)=1,"0"&amp;選手基本データ入力!I38,選手基本データ入力!I38)
&amp;IF(LEN(選手基本データ入力!J38)=1,"0"&amp;選手基本データ入力!J38,選手基本データ入力!J38)</f>
        <v/>
      </c>
      <c r="AG38" s="9" t="str">
        <f t="shared" si="2"/>
        <v/>
      </c>
      <c r="AH38" s="9" t="str">
        <f t="shared" si="3"/>
        <v/>
      </c>
    </row>
    <row r="39" spans="1:34" ht="20.100000000000001" customHeight="1">
      <c r="A39" s="13"/>
      <c r="B39" s="39">
        <v>30</v>
      </c>
      <c r="C39" s="39"/>
      <c r="D39" s="98"/>
      <c r="E39" s="99"/>
      <c r="F39" s="40"/>
      <c r="G39" s="40"/>
      <c r="H39" s="39"/>
      <c r="I39" s="40"/>
      <c r="J39" s="40"/>
      <c r="K39" s="39"/>
      <c r="L39" s="40"/>
      <c r="M39" s="27" t="str">
        <f>IF($H39="","",IFERROR(DATEDIF($H39&amp;"/"&amp;$I39&amp;"/"&amp;$J39,(操作禁止３!$A$5),"Y"),""))</f>
        <v/>
      </c>
      <c r="N39" s="39" t="str">
        <f>IF($D39="","",団体情報入力!$D$10)</f>
        <v/>
      </c>
      <c r="O39" s="68" t="str">
        <f>IF($D39="","",ASC(団体情報入力!$D$11))</f>
        <v/>
      </c>
      <c r="P39" s="118" t="str">
        <f>IF($D39="","",団体情報入力!$D$7)</f>
        <v/>
      </c>
      <c r="Q39" s="39"/>
      <c r="R39" s="124"/>
      <c r="S39" s="15"/>
      <c r="T39" s="13"/>
      <c r="U39" s="13"/>
      <c r="V39" s="15"/>
      <c r="W39" s="13"/>
      <c r="AC39" s="9" t="str">
        <f>IF(選手基本データ入力!D39="","",
IF(LEN(選手基本データ入力!D39) + LEN(選手基本データ入力!E39) =2, 選手基本データ入力!D39 &amp; "　　　" &amp; 選手基本データ入力!E39,
IF(LEN(選手基本データ入力!D39) + LEN(選手基本データ入力!E39) =3, 選手基本データ入力!D39 &amp; "　　" &amp; 選手基本データ入力!E39,
IF(LEN(選手基本データ入力!D39) + LEN(選手基本データ入力!E39) =4, 選手基本データ入力!D39 &amp; "　" &amp; 選手基本データ入力!E39,
選手基本データ入力!D39 &amp; 選手基本データ入力!E39
)))
)</f>
        <v/>
      </c>
      <c r="AD39" s="9" t="str">
        <f t="shared" si="0"/>
        <v/>
      </c>
      <c r="AE39" s="9" t="str">
        <f t="shared" si="1"/>
        <v/>
      </c>
      <c r="AF39" s="9" t="str">
        <f>選手基本データ入力!H39
&amp;IF(LEN(選手基本データ入力!I39)=1,"0"&amp;選手基本データ入力!I39,選手基本データ入力!I39)
&amp;IF(LEN(選手基本データ入力!J39)=1,"0"&amp;選手基本データ入力!J39,選手基本データ入力!J39)</f>
        <v/>
      </c>
      <c r="AG39" s="9" t="str">
        <f t="shared" si="2"/>
        <v/>
      </c>
      <c r="AH39" s="9" t="str">
        <f t="shared" si="3"/>
        <v/>
      </c>
    </row>
    <row r="40" spans="1:34" ht="20.100000000000001" customHeight="1">
      <c r="A40" s="13"/>
      <c r="B40" s="39">
        <v>31</v>
      </c>
      <c r="C40" s="39"/>
      <c r="D40" s="98"/>
      <c r="E40" s="99"/>
      <c r="F40" s="40"/>
      <c r="G40" s="40"/>
      <c r="H40" s="39"/>
      <c r="I40" s="40"/>
      <c r="J40" s="40"/>
      <c r="K40" s="39"/>
      <c r="L40" s="40"/>
      <c r="M40" s="27" t="str">
        <f>IF($H40="","",IFERROR(DATEDIF($H40&amp;"/"&amp;$I40&amp;"/"&amp;$J40,(操作禁止３!$A$5),"Y"),""))</f>
        <v/>
      </c>
      <c r="N40" s="39" t="str">
        <f>IF($D40="","",団体情報入力!$D$10)</f>
        <v/>
      </c>
      <c r="O40" s="68" t="str">
        <f>IF($D40="","",ASC(団体情報入力!$D$11))</f>
        <v/>
      </c>
      <c r="P40" s="118" t="str">
        <f>IF($D40="","",団体情報入力!$D$7)</f>
        <v/>
      </c>
      <c r="Q40" s="39"/>
      <c r="R40" s="124"/>
      <c r="S40" s="15"/>
      <c r="T40" s="13"/>
      <c r="U40" s="13"/>
      <c r="V40" s="15"/>
      <c r="W40" s="13"/>
      <c r="AC40" s="9" t="str">
        <f>IF(選手基本データ入力!D40="","",
IF(LEN(選手基本データ入力!D40) + LEN(選手基本データ入力!E40) =2, 選手基本データ入力!D40 &amp; "　　　" &amp; 選手基本データ入力!E40,
IF(LEN(選手基本データ入力!D40) + LEN(選手基本データ入力!E40) =3, 選手基本データ入力!D40 &amp; "　　" &amp; 選手基本データ入力!E40,
IF(LEN(選手基本データ入力!D40) + LEN(選手基本データ入力!E40) =4, 選手基本データ入力!D40 &amp; "　" &amp; 選手基本データ入力!E40,
選手基本データ入力!D40 &amp; 選手基本データ入力!E40
)))
)</f>
        <v/>
      </c>
      <c r="AD40" s="9" t="str">
        <f t="shared" si="0"/>
        <v/>
      </c>
      <c r="AE40" s="9" t="str">
        <f t="shared" si="1"/>
        <v/>
      </c>
      <c r="AF40" s="9" t="str">
        <f>選手基本データ入力!H40
&amp;IF(LEN(選手基本データ入力!I40)=1,"0"&amp;選手基本データ入力!I40,選手基本データ入力!I40)
&amp;IF(LEN(選手基本データ入力!J40)=1,"0"&amp;選手基本データ入力!J40,選手基本データ入力!J40)</f>
        <v/>
      </c>
      <c r="AG40" s="9" t="str">
        <f t="shared" si="2"/>
        <v/>
      </c>
      <c r="AH40" s="9" t="str">
        <f t="shared" si="3"/>
        <v/>
      </c>
    </row>
    <row r="41" spans="1:34" ht="20.100000000000001" customHeight="1">
      <c r="A41" s="13"/>
      <c r="B41" s="39">
        <v>32</v>
      </c>
      <c r="C41" s="39"/>
      <c r="D41" s="98"/>
      <c r="E41" s="99"/>
      <c r="F41" s="40"/>
      <c r="G41" s="40"/>
      <c r="H41" s="39"/>
      <c r="I41" s="40"/>
      <c r="J41" s="40"/>
      <c r="K41" s="39"/>
      <c r="L41" s="40"/>
      <c r="M41" s="27" t="str">
        <f>IF($H41="","",IFERROR(DATEDIF($H41&amp;"/"&amp;$I41&amp;"/"&amp;$J41,(操作禁止３!$A$5),"Y"),""))</f>
        <v/>
      </c>
      <c r="N41" s="39" t="str">
        <f>IF($D41="","",団体情報入力!$D$10)</f>
        <v/>
      </c>
      <c r="O41" s="68" t="str">
        <f>IF($D41="","",ASC(団体情報入力!$D$11))</f>
        <v/>
      </c>
      <c r="P41" s="118" t="str">
        <f>IF($D41="","",団体情報入力!$D$7)</f>
        <v/>
      </c>
      <c r="Q41" s="39"/>
      <c r="R41" s="124"/>
      <c r="S41" s="15"/>
      <c r="T41" s="13"/>
      <c r="U41" s="13"/>
      <c r="V41" s="15"/>
      <c r="W41" s="13"/>
      <c r="AC41" s="9" t="str">
        <f>IF(選手基本データ入力!D41="","",
IF(LEN(選手基本データ入力!D41) + LEN(選手基本データ入力!E41) =2, 選手基本データ入力!D41 &amp; "　　　" &amp; 選手基本データ入力!E41,
IF(LEN(選手基本データ入力!D41) + LEN(選手基本データ入力!E41) =3, 選手基本データ入力!D41 &amp; "　　" &amp; 選手基本データ入力!E41,
IF(LEN(選手基本データ入力!D41) + LEN(選手基本データ入力!E41) =4, 選手基本データ入力!D41 &amp; "　" &amp; 選手基本データ入力!E41,
選手基本データ入力!D41 &amp; 選手基本データ入力!E41
)))
)</f>
        <v/>
      </c>
      <c r="AD41" s="9" t="str">
        <f t="shared" si="0"/>
        <v/>
      </c>
      <c r="AE41" s="9" t="str">
        <f t="shared" si="1"/>
        <v/>
      </c>
      <c r="AF41" s="9" t="str">
        <f>選手基本データ入力!H41
&amp;IF(LEN(選手基本データ入力!I41)=1,"0"&amp;選手基本データ入力!I41,選手基本データ入力!I41)
&amp;IF(LEN(選手基本データ入力!J41)=1,"0"&amp;選手基本データ入力!J41,選手基本データ入力!J41)</f>
        <v/>
      </c>
      <c r="AG41" s="9" t="str">
        <f t="shared" si="2"/>
        <v/>
      </c>
      <c r="AH41" s="9" t="str">
        <f t="shared" si="3"/>
        <v/>
      </c>
    </row>
    <row r="42" spans="1:34" ht="20.100000000000001" customHeight="1">
      <c r="A42" s="13"/>
      <c r="B42" s="39">
        <v>33</v>
      </c>
      <c r="C42" s="39"/>
      <c r="D42" s="98"/>
      <c r="E42" s="99"/>
      <c r="F42" s="40"/>
      <c r="G42" s="40"/>
      <c r="H42" s="39"/>
      <c r="I42" s="40"/>
      <c r="J42" s="40"/>
      <c r="K42" s="39"/>
      <c r="L42" s="40"/>
      <c r="M42" s="27" t="str">
        <f>IF($H42="","",IFERROR(DATEDIF($H42&amp;"/"&amp;$I42&amp;"/"&amp;$J42,(操作禁止３!$A$5),"Y"),""))</f>
        <v/>
      </c>
      <c r="N42" s="39" t="str">
        <f>IF($D42="","",団体情報入力!$D$10)</f>
        <v/>
      </c>
      <c r="O42" s="68" t="str">
        <f>IF($D42="","",ASC(団体情報入力!$D$11))</f>
        <v/>
      </c>
      <c r="P42" s="118" t="str">
        <f>IF($D42="","",団体情報入力!$D$7)</f>
        <v/>
      </c>
      <c r="Q42" s="39"/>
      <c r="R42" s="124"/>
      <c r="S42" s="15"/>
      <c r="T42" s="13"/>
      <c r="U42" s="13"/>
      <c r="V42" s="15"/>
      <c r="W42" s="13"/>
      <c r="AC42" s="9" t="str">
        <f>IF(選手基本データ入力!D42="","",
IF(LEN(選手基本データ入力!D42) + LEN(選手基本データ入力!E42) =2, 選手基本データ入力!D42 &amp; "　　　" &amp; 選手基本データ入力!E42,
IF(LEN(選手基本データ入力!D42) + LEN(選手基本データ入力!E42) =3, 選手基本データ入力!D42 &amp; "　　" &amp; 選手基本データ入力!E42,
IF(LEN(選手基本データ入力!D42) + LEN(選手基本データ入力!E42) =4, 選手基本データ入力!D42 &amp; "　" &amp; 選手基本データ入力!E42,
選手基本データ入力!D42 &amp; 選手基本データ入力!E42
)))
)</f>
        <v/>
      </c>
      <c r="AD42" s="9" t="str">
        <f t="shared" si="0"/>
        <v/>
      </c>
      <c r="AE42" s="9" t="str">
        <f t="shared" si="1"/>
        <v/>
      </c>
      <c r="AF42" s="9" t="str">
        <f>選手基本データ入力!H42
&amp;IF(LEN(選手基本データ入力!I42)=1,"0"&amp;選手基本データ入力!I42,選手基本データ入力!I42)
&amp;IF(LEN(選手基本データ入力!J42)=1,"0"&amp;選手基本データ入力!J42,選手基本データ入力!J42)</f>
        <v/>
      </c>
      <c r="AG42" s="9" t="str">
        <f t="shared" si="2"/>
        <v/>
      </c>
      <c r="AH42" s="9" t="str">
        <f t="shared" si="3"/>
        <v/>
      </c>
    </row>
    <row r="43" spans="1:34" ht="20.100000000000001" customHeight="1">
      <c r="A43" s="13"/>
      <c r="B43" s="39">
        <v>34</v>
      </c>
      <c r="C43" s="39"/>
      <c r="D43" s="98"/>
      <c r="E43" s="99"/>
      <c r="F43" s="40"/>
      <c r="G43" s="40"/>
      <c r="H43" s="39"/>
      <c r="I43" s="40"/>
      <c r="J43" s="40"/>
      <c r="K43" s="39"/>
      <c r="L43" s="40"/>
      <c r="M43" s="27" t="str">
        <f>IF($H43="","",IFERROR(DATEDIF($H43&amp;"/"&amp;$I43&amp;"/"&amp;$J43,(操作禁止３!$A$5),"Y"),""))</f>
        <v/>
      </c>
      <c r="N43" s="39" t="str">
        <f>IF($D43="","",団体情報入力!$D$10)</f>
        <v/>
      </c>
      <c r="O43" s="68" t="str">
        <f>IF($D43="","",ASC(団体情報入力!$D$11))</f>
        <v/>
      </c>
      <c r="P43" s="118" t="str">
        <f>IF($D43="","",団体情報入力!$D$7)</f>
        <v/>
      </c>
      <c r="Q43" s="39"/>
      <c r="R43" s="124"/>
      <c r="S43" s="15"/>
      <c r="T43" s="13"/>
      <c r="U43" s="13"/>
      <c r="V43" s="15"/>
      <c r="W43" s="13"/>
      <c r="AC43" s="9" t="str">
        <f>IF(選手基本データ入力!D43="","",
IF(LEN(選手基本データ入力!D43) + LEN(選手基本データ入力!E43) =2, 選手基本データ入力!D43 &amp; "　　　" &amp; 選手基本データ入力!E43,
IF(LEN(選手基本データ入力!D43) + LEN(選手基本データ入力!E43) =3, 選手基本データ入力!D43 &amp; "　　" &amp; 選手基本データ入力!E43,
IF(LEN(選手基本データ入力!D43) + LEN(選手基本データ入力!E43) =4, 選手基本データ入力!D43 &amp; "　" &amp; 選手基本データ入力!E43,
選手基本データ入力!D43 &amp; 選手基本データ入力!E43
)))
)</f>
        <v/>
      </c>
      <c r="AD43" s="9" t="str">
        <f t="shared" si="0"/>
        <v/>
      </c>
      <c r="AE43" s="9" t="str">
        <f t="shared" si="1"/>
        <v/>
      </c>
      <c r="AF43" s="9" t="str">
        <f>選手基本データ入力!H43
&amp;IF(LEN(選手基本データ入力!I43)=1,"0"&amp;選手基本データ入力!I43,選手基本データ入力!I43)
&amp;IF(LEN(選手基本データ入力!J43)=1,"0"&amp;選手基本データ入力!J43,選手基本データ入力!J43)</f>
        <v/>
      </c>
      <c r="AG43" s="9" t="str">
        <f t="shared" si="2"/>
        <v/>
      </c>
      <c r="AH43" s="9" t="str">
        <f t="shared" si="3"/>
        <v/>
      </c>
    </row>
    <row r="44" spans="1:34" ht="20.100000000000001" customHeight="1">
      <c r="A44" s="13"/>
      <c r="B44" s="39">
        <v>35</v>
      </c>
      <c r="C44" s="39"/>
      <c r="D44" s="98"/>
      <c r="E44" s="99"/>
      <c r="F44" s="40"/>
      <c r="G44" s="40"/>
      <c r="H44" s="39"/>
      <c r="I44" s="40"/>
      <c r="J44" s="40"/>
      <c r="K44" s="39"/>
      <c r="L44" s="40"/>
      <c r="M44" s="27" t="str">
        <f>IF($H44="","",IFERROR(DATEDIF($H44&amp;"/"&amp;$I44&amp;"/"&amp;$J44,(操作禁止３!$A$5),"Y"),""))</f>
        <v/>
      </c>
      <c r="N44" s="39" t="str">
        <f>IF($D44="","",団体情報入力!$D$10)</f>
        <v/>
      </c>
      <c r="O44" s="68" t="str">
        <f>IF($D44="","",ASC(団体情報入力!$D$11))</f>
        <v/>
      </c>
      <c r="P44" s="118" t="str">
        <f>IF($D44="","",団体情報入力!$D$7)</f>
        <v/>
      </c>
      <c r="Q44" s="39"/>
      <c r="R44" s="124"/>
      <c r="S44" s="15"/>
      <c r="T44" s="13"/>
      <c r="U44" s="13"/>
      <c r="V44" s="15"/>
      <c r="W44" s="13"/>
      <c r="AC44" s="9" t="str">
        <f>IF(選手基本データ入力!D44="","",
IF(LEN(選手基本データ入力!D44) + LEN(選手基本データ入力!E44) =2, 選手基本データ入力!D44 &amp; "　　　" &amp; 選手基本データ入力!E44,
IF(LEN(選手基本データ入力!D44) + LEN(選手基本データ入力!E44) =3, 選手基本データ入力!D44 &amp; "　　" &amp; 選手基本データ入力!E44,
IF(LEN(選手基本データ入力!D44) + LEN(選手基本データ入力!E44) =4, 選手基本データ入力!D44 &amp; "　" &amp; 選手基本データ入力!E44,
選手基本データ入力!D44 &amp; 選手基本データ入力!E44
)))
)</f>
        <v/>
      </c>
      <c r="AD44" s="9" t="str">
        <f t="shared" si="0"/>
        <v/>
      </c>
      <c r="AE44" s="9" t="str">
        <f t="shared" si="1"/>
        <v/>
      </c>
      <c r="AF44" s="9" t="str">
        <f>選手基本データ入力!H44
&amp;IF(LEN(選手基本データ入力!I44)=1,"0"&amp;選手基本データ入力!I44,選手基本データ入力!I44)
&amp;IF(LEN(選手基本データ入力!J44)=1,"0"&amp;選手基本データ入力!J44,選手基本データ入力!J44)</f>
        <v/>
      </c>
      <c r="AG44" s="9" t="str">
        <f t="shared" si="2"/>
        <v/>
      </c>
      <c r="AH44" s="9" t="str">
        <f t="shared" si="3"/>
        <v/>
      </c>
    </row>
    <row r="45" spans="1:34" ht="20.100000000000001" customHeight="1">
      <c r="A45" s="13"/>
      <c r="B45" s="39">
        <v>36</v>
      </c>
      <c r="C45" s="39"/>
      <c r="D45" s="98"/>
      <c r="E45" s="99"/>
      <c r="F45" s="40"/>
      <c r="G45" s="40"/>
      <c r="H45" s="39"/>
      <c r="I45" s="40"/>
      <c r="J45" s="40"/>
      <c r="K45" s="39"/>
      <c r="L45" s="40"/>
      <c r="M45" s="27" t="str">
        <f>IF($H45="","",IFERROR(DATEDIF($H45&amp;"/"&amp;$I45&amp;"/"&amp;$J45,(操作禁止３!$A$5),"Y"),""))</f>
        <v/>
      </c>
      <c r="N45" s="39" t="str">
        <f>IF($D45="","",団体情報入力!$D$10)</f>
        <v/>
      </c>
      <c r="O45" s="68" t="str">
        <f>IF($D45="","",ASC(団体情報入力!$D$11))</f>
        <v/>
      </c>
      <c r="P45" s="118" t="str">
        <f>IF($D45="","",団体情報入力!$D$7)</f>
        <v/>
      </c>
      <c r="Q45" s="39"/>
      <c r="R45" s="124"/>
      <c r="S45" s="15"/>
      <c r="T45" s="13"/>
      <c r="U45" s="13"/>
      <c r="V45" s="15"/>
      <c r="W45" s="13"/>
      <c r="AC45" s="9" t="str">
        <f>IF(選手基本データ入力!D45="","",
IF(LEN(選手基本データ入力!D45) + LEN(選手基本データ入力!E45) =2, 選手基本データ入力!D45 &amp; "　　　" &amp; 選手基本データ入力!E45,
IF(LEN(選手基本データ入力!D45) + LEN(選手基本データ入力!E45) =3, 選手基本データ入力!D45 &amp; "　　" &amp; 選手基本データ入力!E45,
IF(LEN(選手基本データ入力!D45) + LEN(選手基本データ入力!E45) =4, 選手基本データ入力!D45 &amp; "　" &amp; 選手基本データ入力!E45,
選手基本データ入力!D45 &amp; 選手基本データ入力!E45
)))
)</f>
        <v/>
      </c>
      <c r="AD45" s="9" t="str">
        <f t="shared" si="0"/>
        <v/>
      </c>
      <c r="AE45" s="9" t="str">
        <f t="shared" si="1"/>
        <v/>
      </c>
      <c r="AF45" s="9" t="str">
        <f>選手基本データ入力!H45
&amp;IF(LEN(選手基本データ入力!I45)=1,"0"&amp;選手基本データ入力!I45,選手基本データ入力!I45)
&amp;IF(LEN(選手基本データ入力!J45)=1,"0"&amp;選手基本データ入力!J45,選手基本データ入力!J45)</f>
        <v/>
      </c>
      <c r="AG45" s="9" t="str">
        <f t="shared" si="2"/>
        <v/>
      </c>
      <c r="AH45" s="9" t="str">
        <f t="shared" si="3"/>
        <v/>
      </c>
    </row>
    <row r="46" spans="1:34" ht="20.100000000000001" customHeight="1">
      <c r="A46" s="13"/>
      <c r="B46" s="39">
        <v>37</v>
      </c>
      <c r="C46" s="39"/>
      <c r="D46" s="98"/>
      <c r="E46" s="99"/>
      <c r="F46" s="40"/>
      <c r="G46" s="40"/>
      <c r="H46" s="39"/>
      <c r="I46" s="40"/>
      <c r="J46" s="40"/>
      <c r="K46" s="39"/>
      <c r="L46" s="40"/>
      <c r="M46" s="27" t="str">
        <f>IF($H46="","",IFERROR(DATEDIF($H46&amp;"/"&amp;$I46&amp;"/"&amp;$J46,(操作禁止３!$A$5),"Y"),""))</f>
        <v/>
      </c>
      <c r="N46" s="39" t="str">
        <f>IF($D46="","",団体情報入力!$D$10)</f>
        <v/>
      </c>
      <c r="O46" s="68" t="str">
        <f>IF($D46="","",ASC(団体情報入力!$D$11))</f>
        <v/>
      </c>
      <c r="P46" s="118" t="str">
        <f>IF($D46="","",団体情報入力!$D$7)</f>
        <v/>
      </c>
      <c r="Q46" s="39"/>
      <c r="R46" s="124"/>
      <c r="S46" s="15"/>
      <c r="T46" s="13"/>
      <c r="U46" s="13"/>
      <c r="V46" s="15"/>
      <c r="W46" s="13"/>
      <c r="AC46" s="9" t="str">
        <f>IF(選手基本データ入力!D46="","",
IF(LEN(選手基本データ入力!D46) + LEN(選手基本データ入力!E46) =2, 選手基本データ入力!D46 &amp; "　　　" &amp; 選手基本データ入力!E46,
IF(LEN(選手基本データ入力!D46) + LEN(選手基本データ入力!E46) =3, 選手基本データ入力!D46 &amp; "　　" &amp; 選手基本データ入力!E46,
IF(LEN(選手基本データ入力!D46) + LEN(選手基本データ入力!E46) =4, 選手基本データ入力!D46 &amp; "　" &amp; 選手基本データ入力!E46,
選手基本データ入力!D46 &amp; 選手基本データ入力!E46
)))
)</f>
        <v/>
      </c>
      <c r="AD46" s="9" t="str">
        <f t="shared" si="0"/>
        <v/>
      </c>
      <c r="AE46" s="9" t="str">
        <f t="shared" si="1"/>
        <v/>
      </c>
      <c r="AF46" s="9" t="str">
        <f>選手基本データ入力!H46
&amp;IF(LEN(選手基本データ入力!I46)=1,"0"&amp;選手基本データ入力!I46,選手基本データ入力!I46)
&amp;IF(LEN(選手基本データ入力!J46)=1,"0"&amp;選手基本データ入力!J46,選手基本データ入力!J46)</f>
        <v/>
      </c>
      <c r="AG46" s="9" t="str">
        <f t="shared" si="2"/>
        <v/>
      </c>
      <c r="AH46" s="9" t="str">
        <f t="shared" si="3"/>
        <v/>
      </c>
    </row>
    <row r="47" spans="1:34" ht="20.100000000000001" customHeight="1">
      <c r="A47" s="13"/>
      <c r="B47" s="39">
        <v>38</v>
      </c>
      <c r="C47" s="39"/>
      <c r="D47" s="98"/>
      <c r="E47" s="99"/>
      <c r="F47" s="40"/>
      <c r="G47" s="40"/>
      <c r="H47" s="39"/>
      <c r="I47" s="40"/>
      <c r="J47" s="40"/>
      <c r="K47" s="39"/>
      <c r="L47" s="40"/>
      <c r="M47" s="27" t="str">
        <f>IF($H47="","",IFERROR(DATEDIF($H47&amp;"/"&amp;$I47&amp;"/"&amp;$J47,(操作禁止３!$A$5),"Y"),""))</f>
        <v/>
      </c>
      <c r="N47" s="39" t="str">
        <f>IF($D47="","",団体情報入力!$D$10)</f>
        <v/>
      </c>
      <c r="O47" s="68" t="str">
        <f>IF($D47="","",ASC(団体情報入力!$D$11))</f>
        <v/>
      </c>
      <c r="P47" s="118" t="str">
        <f>IF($D47="","",団体情報入力!$D$7)</f>
        <v/>
      </c>
      <c r="Q47" s="39"/>
      <c r="R47" s="124"/>
      <c r="S47" s="15"/>
      <c r="T47" s="13"/>
      <c r="U47" s="13"/>
      <c r="V47" s="15"/>
      <c r="W47" s="13"/>
      <c r="AC47" s="9" t="str">
        <f>IF(選手基本データ入力!D47="","",
IF(LEN(選手基本データ入力!D47) + LEN(選手基本データ入力!E47) =2, 選手基本データ入力!D47 &amp; "　　　" &amp; 選手基本データ入力!E47,
IF(LEN(選手基本データ入力!D47) + LEN(選手基本データ入力!E47) =3, 選手基本データ入力!D47 &amp; "　　" &amp; 選手基本データ入力!E47,
IF(LEN(選手基本データ入力!D47) + LEN(選手基本データ入力!E47) =4, 選手基本データ入力!D47 &amp; "　" &amp; 選手基本データ入力!E47,
選手基本データ入力!D47 &amp; 選手基本データ入力!E47
)))
)</f>
        <v/>
      </c>
      <c r="AD47" s="9" t="str">
        <f t="shared" si="0"/>
        <v/>
      </c>
      <c r="AE47" s="9" t="str">
        <f t="shared" si="1"/>
        <v/>
      </c>
      <c r="AF47" s="9" t="str">
        <f>選手基本データ入力!H47
&amp;IF(LEN(選手基本データ入力!I47)=1,"0"&amp;選手基本データ入力!I47,選手基本データ入力!I47)
&amp;IF(LEN(選手基本データ入力!J47)=1,"0"&amp;選手基本データ入力!J47,選手基本データ入力!J47)</f>
        <v/>
      </c>
      <c r="AG47" s="9" t="str">
        <f t="shared" si="2"/>
        <v/>
      </c>
      <c r="AH47" s="9" t="str">
        <f t="shared" si="3"/>
        <v/>
      </c>
    </row>
    <row r="48" spans="1:34" ht="20.100000000000001" customHeight="1">
      <c r="A48" s="13"/>
      <c r="B48" s="39">
        <v>39</v>
      </c>
      <c r="C48" s="39"/>
      <c r="D48" s="98"/>
      <c r="E48" s="99"/>
      <c r="F48" s="40"/>
      <c r="G48" s="40"/>
      <c r="H48" s="39"/>
      <c r="I48" s="40"/>
      <c r="J48" s="40"/>
      <c r="K48" s="39"/>
      <c r="L48" s="40"/>
      <c r="M48" s="27" t="str">
        <f>IF($H48="","",IFERROR(DATEDIF($H48&amp;"/"&amp;$I48&amp;"/"&amp;$J48,(操作禁止３!$A$5),"Y"),""))</f>
        <v/>
      </c>
      <c r="N48" s="39" t="str">
        <f>IF($D48="","",団体情報入力!$D$10)</f>
        <v/>
      </c>
      <c r="O48" s="68" t="str">
        <f>IF($D48="","",ASC(団体情報入力!$D$11))</f>
        <v/>
      </c>
      <c r="P48" s="118" t="str">
        <f>IF($D48="","",団体情報入力!$D$7)</f>
        <v/>
      </c>
      <c r="Q48" s="39"/>
      <c r="R48" s="124"/>
      <c r="S48" s="15"/>
      <c r="T48" s="13"/>
      <c r="U48" s="13"/>
      <c r="V48" s="15"/>
      <c r="W48" s="13"/>
      <c r="AC48" s="9" t="str">
        <f>IF(選手基本データ入力!D48="","",
IF(LEN(選手基本データ入力!D48) + LEN(選手基本データ入力!E48) =2, 選手基本データ入力!D48 &amp; "　　　" &amp; 選手基本データ入力!E48,
IF(LEN(選手基本データ入力!D48) + LEN(選手基本データ入力!E48) =3, 選手基本データ入力!D48 &amp; "　　" &amp; 選手基本データ入力!E48,
IF(LEN(選手基本データ入力!D48) + LEN(選手基本データ入力!E48) =4, 選手基本データ入力!D48 &amp; "　" &amp; 選手基本データ入力!E48,
選手基本データ入力!D48 &amp; 選手基本データ入力!E48
)))
)</f>
        <v/>
      </c>
      <c r="AD48" s="9" t="str">
        <f t="shared" si="0"/>
        <v/>
      </c>
      <c r="AE48" s="9" t="str">
        <f t="shared" si="1"/>
        <v/>
      </c>
      <c r="AF48" s="9" t="str">
        <f>選手基本データ入力!H48
&amp;IF(LEN(選手基本データ入力!I48)=1,"0"&amp;選手基本データ入力!I48,選手基本データ入力!I48)
&amp;IF(LEN(選手基本データ入力!J48)=1,"0"&amp;選手基本データ入力!J48,選手基本データ入力!J48)</f>
        <v/>
      </c>
      <c r="AG48" s="9" t="str">
        <f t="shared" si="2"/>
        <v/>
      </c>
      <c r="AH48" s="9" t="str">
        <f t="shared" si="3"/>
        <v/>
      </c>
    </row>
    <row r="49" spans="1:34" ht="20.100000000000001" customHeight="1">
      <c r="A49" s="13"/>
      <c r="B49" s="39">
        <v>40</v>
      </c>
      <c r="C49" s="39"/>
      <c r="D49" s="98"/>
      <c r="E49" s="99"/>
      <c r="F49" s="40"/>
      <c r="G49" s="40"/>
      <c r="H49" s="39"/>
      <c r="I49" s="40"/>
      <c r="J49" s="40"/>
      <c r="K49" s="39"/>
      <c r="L49" s="40"/>
      <c r="M49" s="27" t="str">
        <f>IF($H49="","",IFERROR(DATEDIF($H49&amp;"/"&amp;$I49&amp;"/"&amp;$J49,(操作禁止３!$A$5),"Y"),""))</f>
        <v/>
      </c>
      <c r="N49" s="39" t="str">
        <f>IF($D49="","",団体情報入力!$D$10)</f>
        <v/>
      </c>
      <c r="O49" s="68" t="str">
        <f>IF($D49="","",ASC(団体情報入力!$D$11))</f>
        <v/>
      </c>
      <c r="P49" s="118" t="str">
        <f>IF($D49="","",団体情報入力!$D$7)</f>
        <v/>
      </c>
      <c r="Q49" s="39"/>
      <c r="R49" s="124"/>
      <c r="S49" s="15"/>
      <c r="T49" s="13"/>
      <c r="U49" s="13"/>
      <c r="V49" s="15"/>
      <c r="W49" s="13"/>
      <c r="AC49" s="9" t="str">
        <f>IF(選手基本データ入力!D49="","",
IF(LEN(選手基本データ入力!D49) + LEN(選手基本データ入力!E49) =2, 選手基本データ入力!D49 &amp; "　　　" &amp; 選手基本データ入力!E49,
IF(LEN(選手基本データ入力!D49) + LEN(選手基本データ入力!E49) =3, 選手基本データ入力!D49 &amp; "　　" &amp; 選手基本データ入力!E49,
IF(LEN(選手基本データ入力!D49) + LEN(選手基本データ入力!E49) =4, 選手基本データ入力!D49 &amp; "　" &amp; 選手基本データ入力!E49,
選手基本データ入力!D49 &amp; 選手基本データ入力!E49
)))
)</f>
        <v/>
      </c>
      <c r="AD49" s="9" t="str">
        <f t="shared" si="0"/>
        <v/>
      </c>
      <c r="AE49" s="9" t="str">
        <f t="shared" si="1"/>
        <v/>
      </c>
      <c r="AF49" s="9" t="str">
        <f>選手基本データ入力!H49
&amp;IF(LEN(選手基本データ入力!I49)=1,"0"&amp;選手基本データ入力!I49,選手基本データ入力!I49)
&amp;IF(LEN(選手基本データ入力!J49)=1,"0"&amp;選手基本データ入力!J49,選手基本データ入力!J49)</f>
        <v/>
      </c>
      <c r="AG49" s="9" t="str">
        <f t="shared" si="2"/>
        <v/>
      </c>
      <c r="AH49" s="9" t="str">
        <f t="shared" si="3"/>
        <v/>
      </c>
    </row>
    <row r="50" spans="1:34" ht="20.100000000000001" customHeight="1">
      <c r="A50" s="13"/>
      <c r="B50" s="39">
        <v>41</v>
      </c>
      <c r="C50" s="39"/>
      <c r="D50" s="98"/>
      <c r="E50" s="99"/>
      <c r="F50" s="40"/>
      <c r="G50" s="40"/>
      <c r="H50" s="39"/>
      <c r="I50" s="40"/>
      <c r="J50" s="40"/>
      <c r="K50" s="39"/>
      <c r="L50" s="40"/>
      <c r="M50" s="27" t="str">
        <f>IF($H50="","",IFERROR(DATEDIF($H50&amp;"/"&amp;$I50&amp;"/"&amp;$J50,(操作禁止３!$A$5),"Y"),""))</f>
        <v/>
      </c>
      <c r="N50" s="39" t="str">
        <f>IF($D50="","",団体情報入力!$D$10)</f>
        <v/>
      </c>
      <c r="O50" s="68" t="str">
        <f>IF($D50="","",ASC(団体情報入力!$D$11))</f>
        <v/>
      </c>
      <c r="P50" s="118" t="str">
        <f>IF($D50="","",団体情報入力!$D$7)</f>
        <v/>
      </c>
      <c r="Q50" s="39"/>
      <c r="R50" s="124"/>
      <c r="S50" s="15"/>
      <c r="T50" s="13"/>
      <c r="U50" s="13"/>
      <c r="V50" s="15"/>
      <c r="W50" s="13"/>
      <c r="AC50" s="9" t="str">
        <f>IF(選手基本データ入力!D50="","",
IF(LEN(選手基本データ入力!D50) + LEN(選手基本データ入力!E50) =2, 選手基本データ入力!D50 &amp; "　　　" &amp; 選手基本データ入力!E50,
IF(LEN(選手基本データ入力!D50) + LEN(選手基本データ入力!E50) =3, 選手基本データ入力!D50 &amp; "　　" &amp; 選手基本データ入力!E50,
IF(LEN(選手基本データ入力!D50) + LEN(選手基本データ入力!E50) =4, 選手基本データ入力!D50 &amp; "　" &amp; 選手基本データ入力!E50,
選手基本データ入力!D50 &amp; 選手基本データ入力!E50
)))
)</f>
        <v/>
      </c>
      <c r="AD50" s="9" t="str">
        <f t="shared" si="0"/>
        <v/>
      </c>
      <c r="AE50" s="9" t="str">
        <f t="shared" si="1"/>
        <v/>
      </c>
      <c r="AF50" s="9" t="str">
        <f>選手基本データ入力!H50
&amp;IF(LEN(選手基本データ入力!I50)=1,"0"&amp;選手基本データ入力!I50,選手基本データ入力!I50)
&amp;IF(LEN(選手基本データ入力!J50)=1,"0"&amp;選手基本データ入力!J50,選手基本データ入力!J50)</f>
        <v/>
      </c>
      <c r="AG50" s="9" t="str">
        <f t="shared" si="2"/>
        <v/>
      </c>
      <c r="AH50" s="9" t="str">
        <f t="shared" si="3"/>
        <v/>
      </c>
    </row>
    <row r="51" spans="1:34" ht="20.100000000000001" customHeight="1">
      <c r="A51" s="13"/>
      <c r="B51" s="39">
        <v>42</v>
      </c>
      <c r="C51" s="39"/>
      <c r="D51" s="98"/>
      <c r="E51" s="99"/>
      <c r="F51" s="40"/>
      <c r="G51" s="40"/>
      <c r="H51" s="39"/>
      <c r="I51" s="40"/>
      <c r="J51" s="40"/>
      <c r="K51" s="39"/>
      <c r="L51" s="40"/>
      <c r="M51" s="27" t="str">
        <f>IF($H51="","",IFERROR(DATEDIF($H51&amp;"/"&amp;$I51&amp;"/"&amp;$J51,(操作禁止３!$A$5),"Y"),""))</f>
        <v/>
      </c>
      <c r="N51" s="39" t="str">
        <f>IF($D51="","",団体情報入力!$D$10)</f>
        <v/>
      </c>
      <c r="O51" s="68" t="str">
        <f>IF($D51="","",ASC(団体情報入力!$D$11))</f>
        <v/>
      </c>
      <c r="P51" s="118" t="str">
        <f>IF($D51="","",団体情報入力!$D$7)</f>
        <v/>
      </c>
      <c r="Q51" s="39"/>
      <c r="R51" s="124"/>
      <c r="S51" s="15"/>
      <c r="T51" s="13"/>
      <c r="U51" s="13"/>
      <c r="V51" s="15"/>
      <c r="W51" s="13"/>
      <c r="AC51" s="9" t="str">
        <f>IF(選手基本データ入力!D51="","",
IF(LEN(選手基本データ入力!D51) + LEN(選手基本データ入力!E51) =2, 選手基本データ入力!D51 &amp; "　　　" &amp; 選手基本データ入力!E51,
IF(LEN(選手基本データ入力!D51) + LEN(選手基本データ入力!E51) =3, 選手基本データ入力!D51 &amp; "　　" &amp; 選手基本データ入力!E51,
IF(LEN(選手基本データ入力!D51) + LEN(選手基本データ入力!E51) =4, 選手基本データ入力!D51 &amp; "　" &amp; 選手基本データ入力!E51,
選手基本データ入力!D51 &amp; 選手基本データ入力!E51
)))
)</f>
        <v/>
      </c>
      <c r="AD51" s="9" t="str">
        <f t="shared" si="0"/>
        <v/>
      </c>
      <c r="AE51" s="9" t="str">
        <f t="shared" si="1"/>
        <v/>
      </c>
      <c r="AF51" s="9" t="str">
        <f>選手基本データ入力!H51
&amp;IF(LEN(選手基本データ入力!I51)=1,"0"&amp;選手基本データ入力!I51,選手基本データ入力!I51)
&amp;IF(LEN(選手基本データ入力!J51)=1,"0"&amp;選手基本データ入力!J51,選手基本データ入力!J51)</f>
        <v/>
      </c>
      <c r="AG51" s="9" t="str">
        <f t="shared" si="2"/>
        <v/>
      </c>
      <c r="AH51" s="9" t="str">
        <f t="shared" si="3"/>
        <v/>
      </c>
    </row>
    <row r="52" spans="1:34" ht="20.100000000000001" customHeight="1">
      <c r="A52" s="13"/>
      <c r="B52" s="39">
        <v>43</v>
      </c>
      <c r="C52" s="39"/>
      <c r="D52" s="98"/>
      <c r="E52" s="99"/>
      <c r="F52" s="40"/>
      <c r="G52" s="40"/>
      <c r="H52" s="39"/>
      <c r="I52" s="40"/>
      <c r="J52" s="40"/>
      <c r="K52" s="39"/>
      <c r="L52" s="40"/>
      <c r="M52" s="27" t="str">
        <f>IF($H52="","",IFERROR(DATEDIF($H52&amp;"/"&amp;$I52&amp;"/"&amp;$J52,(操作禁止３!$A$5),"Y"),""))</f>
        <v/>
      </c>
      <c r="N52" s="39" t="str">
        <f>IF($D52="","",団体情報入力!$D$10)</f>
        <v/>
      </c>
      <c r="O52" s="68" t="str">
        <f>IF($D52="","",ASC(団体情報入力!$D$11))</f>
        <v/>
      </c>
      <c r="P52" s="118" t="str">
        <f>IF($D52="","",団体情報入力!$D$7)</f>
        <v/>
      </c>
      <c r="Q52" s="39"/>
      <c r="R52" s="124"/>
      <c r="S52" s="15"/>
      <c r="T52" s="13"/>
      <c r="U52" s="13"/>
      <c r="V52" s="15"/>
      <c r="W52" s="13"/>
      <c r="AC52" s="9" t="str">
        <f>IF(選手基本データ入力!D52="","",
IF(LEN(選手基本データ入力!D52) + LEN(選手基本データ入力!E52) =2, 選手基本データ入力!D52 &amp; "　　　" &amp; 選手基本データ入力!E52,
IF(LEN(選手基本データ入力!D52) + LEN(選手基本データ入力!E52) =3, 選手基本データ入力!D52 &amp; "　　" &amp; 選手基本データ入力!E52,
IF(LEN(選手基本データ入力!D52) + LEN(選手基本データ入力!E52) =4, 選手基本データ入力!D52 &amp; "　" &amp; 選手基本データ入力!E52,
選手基本データ入力!D52 &amp; 選手基本データ入力!E52
)))
)</f>
        <v/>
      </c>
      <c r="AD52" s="9" t="str">
        <f t="shared" si="0"/>
        <v/>
      </c>
      <c r="AE52" s="9" t="str">
        <f t="shared" si="1"/>
        <v/>
      </c>
      <c r="AF52" s="9" t="str">
        <f>選手基本データ入力!H52
&amp;IF(LEN(選手基本データ入力!I52)=1,"0"&amp;選手基本データ入力!I52,選手基本データ入力!I52)
&amp;IF(LEN(選手基本データ入力!J52)=1,"0"&amp;選手基本データ入力!J52,選手基本データ入力!J52)</f>
        <v/>
      </c>
      <c r="AG52" s="9" t="str">
        <f t="shared" si="2"/>
        <v/>
      </c>
      <c r="AH52" s="9" t="str">
        <f t="shared" si="3"/>
        <v/>
      </c>
    </row>
    <row r="53" spans="1:34" ht="20.100000000000001" customHeight="1">
      <c r="A53" s="13"/>
      <c r="B53" s="39">
        <v>44</v>
      </c>
      <c r="C53" s="39"/>
      <c r="D53" s="98"/>
      <c r="E53" s="99"/>
      <c r="F53" s="40"/>
      <c r="G53" s="40"/>
      <c r="H53" s="39"/>
      <c r="I53" s="40"/>
      <c r="J53" s="40"/>
      <c r="K53" s="39"/>
      <c r="L53" s="40"/>
      <c r="M53" s="27" t="str">
        <f>IF($H53="","",IFERROR(DATEDIF($H53&amp;"/"&amp;$I53&amp;"/"&amp;$J53,(操作禁止３!$A$5),"Y"),""))</f>
        <v/>
      </c>
      <c r="N53" s="39" t="str">
        <f>IF($D53="","",団体情報入力!$D$10)</f>
        <v/>
      </c>
      <c r="O53" s="68" t="str">
        <f>IF($D53="","",ASC(団体情報入力!$D$11))</f>
        <v/>
      </c>
      <c r="P53" s="118" t="str">
        <f>IF($D53="","",団体情報入力!$D$7)</f>
        <v/>
      </c>
      <c r="Q53" s="39"/>
      <c r="R53" s="124"/>
      <c r="S53" s="15"/>
      <c r="T53" s="13"/>
      <c r="U53" s="13"/>
      <c r="V53" s="15"/>
      <c r="W53" s="13"/>
      <c r="AC53" s="9" t="str">
        <f>IF(選手基本データ入力!D53="","",
IF(LEN(選手基本データ入力!D53) + LEN(選手基本データ入力!E53) =2, 選手基本データ入力!D53 &amp; "　　　" &amp; 選手基本データ入力!E53,
IF(LEN(選手基本データ入力!D53) + LEN(選手基本データ入力!E53) =3, 選手基本データ入力!D53 &amp; "　　" &amp; 選手基本データ入力!E53,
IF(LEN(選手基本データ入力!D53) + LEN(選手基本データ入力!E53) =4, 選手基本データ入力!D53 &amp; "　" &amp; 選手基本データ入力!E53,
選手基本データ入力!D53 &amp; 選手基本データ入力!E53
)))
)</f>
        <v/>
      </c>
      <c r="AD53" s="9" t="str">
        <f t="shared" si="0"/>
        <v/>
      </c>
      <c r="AE53" s="9" t="str">
        <f t="shared" si="1"/>
        <v/>
      </c>
      <c r="AF53" s="9" t="str">
        <f>選手基本データ入力!H53
&amp;IF(LEN(選手基本データ入力!I53)=1,"0"&amp;選手基本データ入力!I53,選手基本データ入力!I53)
&amp;IF(LEN(選手基本データ入力!J53)=1,"0"&amp;選手基本データ入力!J53,選手基本データ入力!J53)</f>
        <v/>
      </c>
      <c r="AG53" s="9" t="str">
        <f t="shared" si="2"/>
        <v/>
      </c>
      <c r="AH53" s="9" t="str">
        <f t="shared" si="3"/>
        <v/>
      </c>
    </row>
    <row r="54" spans="1:34" ht="20.100000000000001" customHeight="1">
      <c r="A54" s="13"/>
      <c r="B54" s="39">
        <v>45</v>
      </c>
      <c r="C54" s="39"/>
      <c r="D54" s="98"/>
      <c r="E54" s="99"/>
      <c r="F54" s="40"/>
      <c r="G54" s="40"/>
      <c r="H54" s="39"/>
      <c r="I54" s="40"/>
      <c r="J54" s="40"/>
      <c r="K54" s="39"/>
      <c r="L54" s="40"/>
      <c r="M54" s="27" t="str">
        <f>IF($H54="","",IFERROR(DATEDIF($H54&amp;"/"&amp;$I54&amp;"/"&amp;$J54,(操作禁止３!$A$5),"Y"),""))</f>
        <v/>
      </c>
      <c r="N54" s="39" t="str">
        <f>IF($D54="","",団体情報入力!$D$10)</f>
        <v/>
      </c>
      <c r="O54" s="68" t="str">
        <f>IF($D54="","",ASC(団体情報入力!$D$11))</f>
        <v/>
      </c>
      <c r="P54" s="118" t="str">
        <f>IF($D54="","",団体情報入力!$D$7)</f>
        <v/>
      </c>
      <c r="Q54" s="39"/>
      <c r="R54" s="124"/>
      <c r="S54" s="15"/>
      <c r="T54" s="13"/>
      <c r="U54" s="13"/>
      <c r="V54" s="15"/>
      <c r="W54" s="13"/>
      <c r="AC54" s="9" t="str">
        <f>IF(選手基本データ入力!D54="","",
IF(LEN(選手基本データ入力!D54) + LEN(選手基本データ入力!E54) =2, 選手基本データ入力!D54 &amp; "　　　" &amp; 選手基本データ入力!E54,
IF(LEN(選手基本データ入力!D54) + LEN(選手基本データ入力!E54) =3, 選手基本データ入力!D54 &amp; "　　" &amp; 選手基本データ入力!E54,
IF(LEN(選手基本データ入力!D54) + LEN(選手基本データ入力!E54) =4, 選手基本データ入力!D54 &amp; "　" &amp; 選手基本データ入力!E54,
選手基本データ入力!D54 &amp; 選手基本データ入力!E54
)))
)</f>
        <v/>
      </c>
      <c r="AD54" s="9" t="str">
        <f t="shared" si="0"/>
        <v/>
      </c>
      <c r="AE54" s="9" t="str">
        <f t="shared" si="1"/>
        <v/>
      </c>
      <c r="AF54" s="9" t="str">
        <f>選手基本データ入力!H54
&amp;IF(LEN(選手基本データ入力!I54)=1,"0"&amp;選手基本データ入力!I54,選手基本データ入力!I54)
&amp;IF(LEN(選手基本データ入力!J54)=1,"0"&amp;選手基本データ入力!J54,選手基本データ入力!J54)</f>
        <v/>
      </c>
      <c r="AG54" s="9" t="str">
        <f t="shared" si="2"/>
        <v/>
      </c>
      <c r="AH54" s="9" t="str">
        <f t="shared" si="3"/>
        <v/>
      </c>
    </row>
    <row r="55" spans="1:34" ht="20.100000000000001" customHeight="1">
      <c r="A55" s="13"/>
      <c r="B55" s="39">
        <v>46</v>
      </c>
      <c r="C55" s="39"/>
      <c r="D55" s="98"/>
      <c r="E55" s="99"/>
      <c r="F55" s="40"/>
      <c r="G55" s="40"/>
      <c r="H55" s="39"/>
      <c r="I55" s="40"/>
      <c r="J55" s="40"/>
      <c r="K55" s="39"/>
      <c r="L55" s="40"/>
      <c r="M55" s="27" t="str">
        <f>IF($H55="","",IFERROR(DATEDIF($H55&amp;"/"&amp;$I55&amp;"/"&amp;$J55,(操作禁止３!$A$5),"Y"),""))</f>
        <v/>
      </c>
      <c r="N55" s="39" t="str">
        <f>IF($D55="","",団体情報入力!$D$10)</f>
        <v/>
      </c>
      <c r="O55" s="68" t="str">
        <f>IF($D55="","",ASC(団体情報入力!$D$11))</f>
        <v/>
      </c>
      <c r="P55" s="118" t="str">
        <f>IF($D55="","",団体情報入力!$D$7)</f>
        <v/>
      </c>
      <c r="Q55" s="39"/>
      <c r="R55" s="124"/>
      <c r="S55" s="15"/>
      <c r="T55" s="13"/>
      <c r="U55" s="13"/>
      <c r="V55" s="15"/>
      <c r="W55" s="13"/>
      <c r="AC55" s="9" t="str">
        <f>IF(選手基本データ入力!D55="","",
IF(LEN(選手基本データ入力!D55) + LEN(選手基本データ入力!E55) =2, 選手基本データ入力!D55 &amp; "　　　" &amp; 選手基本データ入力!E55,
IF(LEN(選手基本データ入力!D55) + LEN(選手基本データ入力!E55) =3, 選手基本データ入力!D55 &amp; "　　" &amp; 選手基本データ入力!E55,
IF(LEN(選手基本データ入力!D55) + LEN(選手基本データ入力!E55) =4, 選手基本データ入力!D55 &amp; "　" &amp; 選手基本データ入力!E55,
選手基本データ入力!D55 &amp; 選手基本データ入力!E55
)))
)</f>
        <v/>
      </c>
      <c r="AD55" s="9" t="str">
        <f t="shared" si="0"/>
        <v/>
      </c>
      <c r="AE55" s="9" t="str">
        <f t="shared" si="1"/>
        <v/>
      </c>
      <c r="AF55" s="9" t="str">
        <f>選手基本データ入力!H55
&amp;IF(LEN(選手基本データ入力!I55)=1,"0"&amp;選手基本データ入力!I55,選手基本データ入力!I55)
&amp;IF(LEN(選手基本データ入力!J55)=1,"0"&amp;選手基本データ入力!J55,選手基本データ入力!J55)</f>
        <v/>
      </c>
      <c r="AG55" s="9" t="str">
        <f t="shared" si="2"/>
        <v/>
      </c>
      <c r="AH55" s="9" t="str">
        <f t="shared" si="3"/>
        <v/>
      </c>
    </row>
    <row r="56" spans="1:34" ht="20.100000000000001" customHeight="1">
      <c r="A56" s="13"/>
      <c r="B56" s="39">
        <v>47</v>
      </c>
      <c r="C56" s="39"/>
      <c r="D56" s="98"/>
      <c r="E56" s="99"/>
      <c r="F56" s="40"/>
      <c r="G56" s="40"/>
      <c r="H56" s="39"/>
      <c r="I56" s="40"/>
      <c r="J56" s="40"/>
      <c r="K56" s="39"/>
      <c r="L56" s="40"/>
      <c r="M56" s="27" t="str">
        <f>IF($H56="","",IFERROR(DATEDIF($H56&amp;"/"&amp;$I56&amp;"/"&amp;$J56,(操作禁止３!$A$5),"Y"),""))</f>
        <v/>
      </c>
      <c r="N56" s="39" t="str">
        <f>IF($D56="","",団体情報入力!$D$10)</f>
        <v/>
      </c>
      <c r="O56" s="68" t="str">
        <f>IF($D56="","",ASC(団体情報入力!$D$11))</f>
        <v/>
      </c>
      <c r="P56" s="118" t="str">
        <f>IF($D56="","",団体情報入力!$D$7)</f>
        <v/>
      </c>
      <c r="Q56" s="39"/>
      <c r="R56" s="124"/>
      <c r="S56" s="15"/>
      <c r="T56" s="13"/>
      <c r="U56" s="13"/>
      <c r="V56" s="15"/>
      <c r="W56" s="13"/>
      <c r="AC56" s="9" t="str">
        <f>IF(選手基本データ入力!D56="","",
IF(LEN(選手基本データ入力!D56) + LEN(選手基本データ入力!E56) =2, 選手基本データ入力!D56 &amp; "　　　" &amp; 選手基本データ入力!E56,
IF(LEN(選手基本データ入力!D56) + LEN(選手基本データ入力!E56) =3, 選手基本データ入力!D56 &amp; "　　" &amp; 選手基本データ入力!E56,
IF(LEN(選手基本データ入力!D56) + LEN(選手基本データ入力!E56) =4, 選手基本データ入力!D56 &amp; "　" &amp; 選手基本データ入力!E56,
選手基本データ入力!D56 &amp; 選手基本データ入力!E56
)))
)</f>
        <v/>
      </c>
      <c r="AD56" s="9" t="str">
        <f t="shared" si="0"/>
        <v/>
      </c>
      <c r="AE56" s="9" t="str">
        <f t="shared" si="1"/>
        <v/>
      </c>
      <c r="AF56" s="9" t="str">
        <f>選手基本データ入力!H56
&amp;IF(LEN(選手基本データ入力!I56)=1,"0"&amp;選手基本データ入力!I56,選手基本データ入力!I56)
&amp;IF(LEN(選手基本データ入力!J56)=1,"0"&amp;選手基本データ入力!J56,選手基本データ入力!J56)</f>
        <v/>
      </c>
      <c r="AG56" s="9" t="str">
        <f t="shared" si="2"/>
        <v/>
      </c>
      <c r="AH56" s="9" t="str">
        <f t="shared" si="3"/>
        <v/>
      </c>
    </row>
    <row r="57" spans="1:34" ht="20.100000000000001" customHeight="1">
      <c r="A57" s="13"/>
      <c r="B57" s="39">
        <v>48</v>
      </c>
      <c r="C57" s="39"/>
      <c r="D57" s="98"/>
      <c r="E57" s="99"/>
      <c r="F57" s="40"/>
      <c r="G57" s="40"/>
      <c r="H57" s="39"/>
      <c r="I57" s="40"/>
      <c r="J57" s="40"/>
      <c r="K57" s="39"/>
      <c r="L57" s="40"/>
      <c r="M57" s="27" t="str">
        <f>IF($H57="","",IFERROR(DATEDIF($H57&amp;"/"&amp;$I57&amp;"/"&amp;$J57,(操作禁止３!$A$5),"Y"),""))</f>
        <v/>
      </c>
      <c r="N57" s="39" t="str">
        <f>IF($D57="","",団体情報入力!$D$10)</f>
        <v/>
      </c>
      <c r="O57" s="68" t="str">
        <f>IF($D57="","",ASC(団体情報入力!$D$11))</f>
        <v/>
      </c>
      <c r="P57" s="118" t="str">
        <f>IF($D57="","",団体情報入力!$D$7)</f>
        <v/>
      </c>
      <c r="Q57" s="39"/>
      <c r="R57" s="124"/>
      <c r="S57" s="15"/>
      <c r="T57" s="13"/>
      <c r="U57" s="13"/>
      <c r="V57" s="15"/>
      <c r="W57" s="13"/>
      <c r="AC57" s="9" t="str">
        <f>IF(選手基本データ入力!D57="","",
IF(LEN(選手基本データ入力!D57) + LEN(選手基本データ入力!E57) =2, 選手基本データ入力!D57 &amp; "　　　" &amp; 選手基本データ入力!E57,
IF(LEN(選手基本データ入力!D57) + LEN(選手基本データ入力!E57) =3, 選手基本データ入力!D57 &amp; "　　" &amp; 選手基本データ入力!E57,
IF(LEN(選手基本データ入力!D57) + LEN(選手基本データ入力!E57) =4, 選手基本データ入力!D57 &amp; "　" &amp; 選手基本データ入力!E57,
選手基本データ入力!D57 &amp; 選手基本データ入力!E57
)))
)</f>
        <v/>
      </c>
      <c r="AD57" s="9" t="str">
        <f t="shared" si="0"/>
        <v/>
      </c>
      <c r="AE57" s="9" t="str">
        <f t="shared" si="1"/>
        <v/>
      </c>
      <c r="AF57" s="9" t="str">
        <f>選手基本データ入力!H57
&amp;IF(LEN(選手基本データ入力!I57)=1,"0"&amp;選手基本データ入力!I57,選手基本データ入力!I57)
&amp;IF(LEN(選手基本データ入力!J57)=1,"0"&amp;選手基本データ入力!J57,選手基本データ入力!J57)</f>
        <v/>
      </c>
      <c r="AG57" s="9" t="str">
        <f t="shared" si="2"/>
        <v/>
      </c>
      <c r="AH57" s="9" t="str">
        <f t="shared" si="3"/>
        <v/>
      </c>
    </row>
    <row r="58" spans="1:34" ht="20.100000000000001" customHeight="1">
      <c r="A58" s="13"/>
      <c r="B58" s="39">
        <v>49</v>
      </c>
      <c r="C58" s="39"/>
      <c r="D58" s="98"/>
      <c r="E58" s="99"/>
      <c r="F58" s="40"/>
      <c r="G58" s="40"/>
      <c r="H58" s="39"/>
      <c r="I58" s="40"/>
      <c r="J58" s="40"/>
      <c r="K58" s="39"/>
      <c r="L58" s="40"/>
      <c r="M58" s="27" t="str">
        <f>IF($H58="","",IFERROR(DATEDIF($H58&amp;"/"&amp;$I58&amp;"/"&amp;$J58,(操作禁止３!$A$5),"Y"),""))</f>
        <v/>
      </c>
      <c r="N58" s="39" t="str">
        <f>IF($D58="","",団体情報入力!$D$10)</f>
        <v/>
      </c>
      <c r="O58" s="68" t="str">
        <f>IF($D58="","",ASC(団体情報入力!$D$11))</f>
        <v/>
      </c>
      <c r="P58" s="118" t="str">
        <f>IF($D58="","",団体情報入力!$D$7)</f>
        <v/>
      </c>
      <c r="Q58" s="39"/>
      <c r="R58" s="124"/>
      <c r="S58" s="15"/>
      <c r="T58" s="13"/>
      <c r="U58" s="13"/>
      <c r="V58" s="15"/>
      <c r="W58" s="13"/>
      <c r="AC58" s="9" t="str">
        <f>IF(選手基本データ入力!D58="","",
IF(LEN(選手基本データ入力!D58) + LEN(選手基本データ入力!E58) =2, 選手基本データ入力!D58 &amp; "　　　" &amp; 選手基本データ入力!E58,
IF(LEN(選手基本データ入力!D58) + LEN(選手基本データ入力!E58) =3, 選手基本データ入力!D58 &amp; "　　" &amp; 選手基本データ入力!E58,
IF(LEN(選手基本データ入力!D58) + LEN(選手基本データ入力!E58) =4, 選手基本データ入力!D58 &amp; "　" &amp; 選手基本データ入力!E58,
選手基本データ入力!D58 &amp; 選手基本データ入力!E58
)))
)</f>
        <v/>
      </c>
      <c r="AD58" s="9" t="str">
        <f t="shared" si="0"/>
        <v/>
      </c>
      <c r="AE58" s="9" t="str">
        <f t="shared" si="1"/>
        <v/>
      </c>
      <c r="AF58" s="9" t="str">
        <f>選手基本データ入力!H58
&amp;IF(LEN(選手基本データ入力!I58)=1,"0"&amp;選手基本データ入力!I58,選手基本データ入力!I58)
&amp;IF(LEN(選手基本データ入力!J58)=1,"0"&amp;選手基本データ入力!J58,選手基本データ入力!J58)</f>
        <v/>
      </c>
      <c r="AG58" s="9" t="str">
        <f t="shared" si="2"/>
        <v/>
      </c>
      <c r="AH58" s="9" t="str">
        <f t="shared" si="3"/>
        <v/>
      </c>
    </row>
    <row r="59" spans="1:34" ht="20.100000000000001" customHeight="1" thickBot="1">
      <c r="A59" s="13"/>
      <c r="B59" s="41">
        <v>50</v>
      </c>
      <c r="C59" s="41"/>
      <c r="D59" s="100"/>
      <c r="E59" s="101"/>
      <c r="F59" s="42"/>
      <c r="G59" s="42"/>
      <c r="H59" s="41"/>
      <c r="I59" s="42"/>
      <c r="J59" s="42"/>
      <c r="K59" s="41"/>
      <c r="L59" s="42"/>
      <c r="M59" s="28" t="str">
        <f>IF($H59="","",IFERROR(DATEDIF($H59&amp;"/"&amp;$I59&amp;"/"&amp;$J59,(操作禁止３!$A$5),"Y"),""))</f>
        <v/>
      </c>
      <c r="N59" s="41" t="str">
        <f>IF($D59="","",団体情報入力!$D$10)</f>
        <v/>
      </c>
      <c r="O59" s="71" t="str">
        <f>IF($D59="","",ASC(団体情報入力!$D$11))</f>
        <v/>
      </c>
      <c r="P59" s="116" t="str">
        <f>IF($D59="","",団体情報入力!$D$7)</f>
        <v/>
      </c>
      <c r="Q59" s="41"/>
      <c r="R59" s="124"/>
      <c r="S59" s="15"/>
      <c r="T59" s="13"/>
      <c r="U59" s="13"/>
      <c r="V59" s="15"/>
      <c r="W59" s="13"/>
      <c r="AC59" s="9" t="str">
        <f>IF(選手基本データ入力!D59="","",
IF(LEN(選手基本データ入力!D59) + LEN(選手基本データ入力!E59) =2, 選手基本データ入力!D59 &amp; "　　　" &amp; 選手基本データ入力!E59,
IF(LEN(選手基本データ入力!D59) + LEN(選手基本データ入力!E59) =3, 選手基本データ入力!D59 &amp; "　　" &amp; 選手基本データ入力!E59,
IF(LEN(選手基本データ入力!D59) + LEN(選手基本データ入力!E59) =4, 選手基本データ入力!D59 &amp; "　" &amp; 選手基本データ入力!E59,
選手基本データ入力!D59 &amp; 選手基本データ入力!E59
)))
)</f>
        <v/>
      </c>
      <c r="AD59" s="9" t="str">
        <f t="shared" si="0"/>
        <v/>
      </c>
      <c r="AE59" s="9" t="str">
        <f t="shared" si="1"/>
        <v/>
      </c>
      <c r="AF59" s="9" t="str">
        <f>選手基本データ入力!H59
&amp;IF(LEN(選手基本データ入力!I59)=1,"0"&amp;選手基本データ入力!I59,選手基本データ入力!I59)
&amp;IF(LEN(選手基本データ入力!J59)=1,"0"&amp;選手基本データ入力!J59,選手基本データ入力!J59)</f>
        <v/>
      </c>
      <c r="AG59" s="9" t="str">
        <f t="shared" si="2"/>
        <v/>
      </c>
      <c r="AH59" s="9" t="str">
        <f t="shared" si="3"/>
        <v/>
      </c>
    </row>
    <row r="60" spans="1:34" ht="20.100000000000001" customHeight="1">
      <c r="A60" s="13"/>
      <c r="B60" s="13"/>
      <c r="C60" s="13"/>
      <c r="D60" s="13"/>
      <c r="E60" s="13"/>
      <c r="F60" s="13"/>
      <c r="G60" s="13"/>
      <c r="H60" s="13"/>
      <c r="I60" s="13"/>
      <c r="J60" s="13"/>
      <c r="K60" s="13"/>
      <c r="L60" s="13"/>
      <c r="M60" s="13"/>
      <c r="N60" s="13"/>
      <c r="O60" s="13"/>
      <c r="P60" s="13"/>
      <c r="Q60" s="13"/>
      <c r="R60" s="13"/>
      <c r="S60" s="13"/>
      <c r="T60" s="13"/>
      <c r="U60" s="13"/>
      <c r="V60" s="13"/>
      <c r="W60" s="13"/>
    </row>
    <row r="61" spans="1:34" ht="20.100000000000001" customHeight="1">
      <c r="A61" s="13"/>
      <c r="B61" s="12" t="s">
        <v>130</v>
      </c>
      <c r="C61" s="13"/>
      <c r="D61" s="13"/>
      <c r="E61" s="13"/>
      <c r="F61" s="13"/>
      <c r="G61" s="13"/>
      <c r="H61" s="13"/>
      <c r="I61" s="13"/>
      <c r="J61" s="13"/>
      <c r="K61" s="13"/>
      <c r="L61" s="13"/>
      <c r="M61" s="13"/>
      <c r="N61" s="13"/>
      <c r="O61" s="13"/>
      <c r="P61" s="13"/>
      <c r="Q61" s="13"/>
      <c r="R61" s="13"/>
      <c r="S61" s="13"/>
      <c r="T61" s="13"/>
      <c r="U61" s="13"/>
      <c r="V61" s="13"/>
      <c r="W61" s="13"/>
    </row>
    <row r="62" spans="1:34" ht="20.100000000000001" customHeight="1">
      <c r="A62" s="13"/>
      <c r="B62" s="13"/>
      <c r="C62" s="13"/>
      <c r="D62" s="13"/>
      <c r="E62" s="13"/>
      <c r="F62" s="13"/>
      <c r="G62" s="13"/>
      <c r="H62" s="13"/>
      <c r="I62" s="13"/>
      <c r="J62" s="13"/>
      <c r="K62" s="13"/>
      <c r="L62" s="13"/>
      <c r="M62" s="13"/>
      <c r="N62" s="13"/>
      <c r="O62" s="13"/>
      <c r="P62" s="13"/>
      <c r="Q62" s="13"/>
      <c r="R62" s="13"/>
      <c r="S62" s="13"/>
      <c r="T62" s="13"/>
      <c r="U62" s="13"/>
      <c r="V62" s="13"/>
      <c r="W62" s="13"/>
    </row>
  </sheetData>
  <mergeCells count="7">
    <mergeCell ref="S7:V7"/>
    <mergeCell ref="J7:J8"/>
    <mergeCell ref="B7:B8"/>
    <mergeCell ref="C7:C8"/>
    <mergeCell ref="D7:E7"/>
    <mergeCell ref="F7:G7"/>
    <mergeCell ref="I7:I8"/>
  </mergeCells>
  <phoneticPr fontId="1"/>
  <dataValidations count="13">
    <dataValidation imeMode="halfKatakana" allowBlank="1" showInputMessage="1" showErrorMessage="1" prompt="半角カタカナで入力してください" sqref="F10:G59" xr:uid="{23CFAAE6-9C1B-4C18-83DF-964204C2AFB9}"/>
    <dataValidation allowBlank="1" showInputMessage="1" showErrorMessage="1" prompt="右のクラス表を参照して、クラス「番号」を入力してください" sqref="R9:R59" xr:uid="{D0F4AE95-6D1B-4A7B-9225-F1C704D340F9}"/>
    <dataValidation type="list" allowBlank="1" showInputMessage="1" showErrorMessage="1" sqref="C9:C59" xr:uid="{BF2018B2-2498-43BD-85CE-D061643AFD1E}">
      <formula1>"男子,女子,混成,混合"</formula1>
    </dataValidation>
    <dataValidation type="list" allowBlank="1" showInputMessage="1" showErrorMessage="1" sqref="K9" xr:uid="{FE911538-6E42-4D5F-AB48-CC1A5B6959CF}">
      <formula1>INDIRECT("_学種[学種]")</formula1>
    </dataValidation>
    <dataValidation type="list" allowBlank="1" showInputMessage="1" showErrorMessage="1" sqref="Q9:Q59" xr:uid="{98F7FDC9-4D93-4E25-ABD1-5C30B6EDE0EA}">
      <formula1>"〇"</formula1>
    </dataValidation>
    <dataValidation imeMode="halfKatakana" allowBlank="1" showInputMessage="1" showErrorMessage="1" prompt="半角カタカナで８字以内" sqref="U9:U59" xr:uid="{FAE7810A-87E9-4D0C-86B9-D31C85341E16}"/>
    <dataValidation type="textLength" allowBlank="1" showInputMessage="1" showErrorMessage="1" prompt="数字５桁" sqref="V9:V59" xr:uid="{B6C0F04F-2104-46EC-81B4-E22EAAC5160B}">
      <formula1>5</formula1>
      <formula2>5</formula2>
    </dataValidation>
    <dataValidation type="textLength" allowBlank="1" showInputMessage="1" showErrorMessage="1" prompt="競技者番号（７桁）" sqref="S10:S59" xr:uid="{4C4607CB-D547-4980-BBEA-BE7561E1ACE3}">
      <formula1>7</formula1>
      <formula2>7</formula2>
    </dataValidation>
    <dataValidation allowBlank="1" showInputMessage="1" showErrorMessage="1" prompt="生年月日から大会初日の年齢を自動計算します" sqref="M10:M59" xr:uid="{C8381736-F07D-427F-A6C1-523C26FED434}"/>
    <dataValidation allowBlank="1" showErrorMessage="1" sqref="L1:L8" xr:uid="{8B130E69-D210-44E5-B548-3740174BECED}"/>
    <dataValidation type="list" allowBlank="1" showInputMessage="1" showErrorMessage="1" sqref="K10:K59" xr:uid="{94AF6288-9C62-481B-B0B5-3D4EE2FBCE0E}">
      <formula1>"幼児,小学,中学,高校,大学,一般,高専"</formula1>
    </dataValidation>
    <dataValidation allowBlank="1" showInputMessage="1" showErrorMessage="1" prompt="学種が「幼児」または「一般」の場合は入力不要です" sqref="L9:L59" xr:uid="{C3714876-DCF4-4086-AE29-FAAF9997A94E}"/>
    <dataValidation allowBlank="1" showInputMessage="1" showErrorMessage="1" prompt="学種が「一般」または「幼児」の場合、入力不要です" sqref="L60:L1048576" xr:uid="{3582BD3C-1C27-4ECC-8645-A1B47AC94F70}"/>
  </dataValidations>
  <pageMargins left="0.7" right="0.7" top="0.75" bottom="0.75" header="0.3" footer="0.3"/>
  <pageSetup paperSize="9" scale="62" orientation="landscape"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55083-111B-4BDB-BEC0-60BD38983B1D}">
  <sheetPr codeName="Sheet5">
    <tabColor rgb="FFFFFF99"/>
  </sheetPr>
  <dimension ref="A1:AD310"/>
  <sheetViews>
    <sheetView zoomScaleNormal="100" workbookViewId="0">
      <selection activeCell="C8" sqref="C8"/>
    </sheetView>
  </sheetViews>
  <sheetFormatPr defaultRowHeight="20.100000000000001" customHeight="1"/>
  <cols>
    <col min="1" max="1" width="4.625" style="44" customWidth="1"/>
    <col min="2" max="2" width="7.125" style="44" customWidth="1"/>
    <col min="3" max="3" width="15.625" style="44" customWidth="1"/>
    <col min="4" max="4" width="16.125" style="44" customWidth="1"/>
    <col min="5" max="5" width="9" style="44"/>
    <col min="6" max="8" width="5.625" style="44" customWidth="1"/>
    <col min="9" max="9" width="12.625" style="44" customWidth="1"/>
    <col min="10" max="10" width="4.625" style="44" customWidth="1"/>
    <col min="11" max="12" width="15.625" style="77" customWidth="1"/>
    <col min="13" max="17" width="9" style="44"/>
    <col min="18" max="18" width="9" style="79"/>
    <col min="19" max="30" width="9.625" style="44" customWidth="1"/>
    <col min="31" max="16384" width="9" style="44"/>
  </cols>
  <sheetData>
    <row r="1" spans="1:30" s="43" customFormat="1" ht="39.950000000000003" customHeight="1">
      <c r="A1" s="45"/>
      <c r="B1" s="45" t="s">
        <v>19</v>
      </c>
      <c r="C1" s="45"/>
      <c r="D1" s="45"/>
      <c r="E1" s="45"/>
      <c r="F1" s="45"/>
      <c r="G1" s="45"/>
      <c r="H1" s="45"/>
      <c r="I1" s="45"/>
      <c r="J1" s="45"/>
      <c r="K1" s="76"/>
      <c r="L1" s="76"/>
      <c r="R1" s="78" t="s">
        <v>175</v>
      </c>
    </row>
    <row r="2" spans="1:30" ht="20.100000000000001" customHeight="1">
      <c r="A2" s="46"/>
      <c r="B2" s="46" t="s">
        <v>141</v>
      </c>
      <c r="C2" s="46"/>
      <c r="D2" s="46"/>
      <c r="E2" s="46"/>
      <c r="F2" s="46"/>
      <c r="G2" s="46"/>
      <c r="H2" s="46"/>
      <c r="I2" s="46"/>
      <c r="J2" s="46"/>
      <c r="K2" s="16"/>
      <c r="L2" s="16"/>
    </row>
    <row r="3" spans="1:30" ht="20.100000000000001" customHeight="1">
      <c r="A3" s="46"/>
      <c r="B3" s="16" t="s">
        <v>144</v>
      </c>
      <c r="C3" s="46"/>
      <c r="D3" s="46"/>
      <c r="E3" s="46"/>
      <c r="F3" s="46"/>
      <c r="G3" s="46"/>
      <c r="H3" s="46"/>
      <c r="I3" s="46"/>
      <c r="J3" s="46"/>
      <c r="K3" s="16"/>
      <c r="L3" s="16"/>
    </row>
    <row r="4" spans="1:30" ht="20.100000000000001" customHeight="1">
      <c r="A4" s="13"/>
      <c r="B4" s="16" t="s">
        <v>212</v>
      </c>
      <c r="C4" s="13"/>
      <c r="D4" s="13"/>
      <c r="E4" s="46"/>
      <c r="F4" s="46"/>
      <c r="G4" s="46"/>
      <c r="H4" s="46"/>
      <c r="I4" s="46"/>
      <c r="J4" s="46"/>
      <c r="K4" s="16"/>
      <c r="L4" s="16"/>
    </row>
    <row r="5" spans="1:30" ht="20.100000000000001" customHeight="1" thickBot="1">
      <c r="A5" s="46"/>
      <c r="B5" s="46"/>
      <c r="C5" s="46"/>
      <c r="D5" s="46"/>
      <c r="E5" s="46"/>
      <c r="F5" s="46"/>
      <c r="G5" s="46"/>
      <c r="H5" s="46"/>
      <c r="I5" s="46"/>
      <c r="J5" s="46"/>
      <c r="K5" s="16"/>
      <c r="L5" s="16"/>
      <c r="V5" s="44" t="s">
        <v>179</v>
      </c>
    </row>
    <row r="6" spans="1:30" ht="20.100000000000001" customHeight="1">
      <c r="A6" s="46"/>
      <c r="B6" s="160" t="s">
        <v>18</v>
      </c>
      <c r="C6" s="164" t="s">
        <v>8</v>
      </c>
      <c r="D6" s="164" t="s">
        <v>20</v>
      </c>
      <c r="E6" s="164" t="s">
        <v>21</v>
      </c>
      <c r="F6" s="159" t="s">
        <v>22</v>
      </c>
      <c r="G6" s="159"/>
      <c r="H6" s="159"/>
      <c r="I6" s="162" t="s">
        <v>151</v>
      </c>
      <c r="J6" s="46"/>
      <c r="K6" s="16"/>
      <c r="L6" s="16"/>
      <c r="S6" s="44" t="s">
        <v>198</v>
      </c>
      <c r="U6" s="44" t="s">
        <v>180</v>
      </c>
      <c r="V6" s="44" t="s">
        <v>181</v>
      </c>
      <c r="W6" s="44" t="s">
        <v>182</v>
      </c>
      <c r="X6" s="44" t="s">
        <v>183</v>
      </c>
      <c r="Z6" s="44" t="s">
        <v>185</v>
      </c>
      <c r="AA6" s="44" t="s">
        <v>186</v>
      </c>
      <c r="AD6" s="44" t="s">
        <v>189</v>
      </c>
    </row>
    <row r="7" spans="1:30" ht="20.100000000000001" customHeight="1" thickBot="1">
      <c r="A7" s="46"/>
      <c r="B7" s="161"/>
      <c r="C7" s="165"/>
      <c r="D7" s="165"/>
      <c r="E7" s="165"/>
      <c r="F7" s="48" t="s">
        <v>23</v>
      </c>
      <c r="G7" s="48" t="s">
        <v>24</v>
      </c>
      <c r="H7" s="54" t="s">
        <v>148</v>
      </c>
      <c r="I7" s="163"/>
      <c r="J7" s="46"/>
      <c r="K7" s="16" t="s">
        <v>150</v>
      </c>
      <c r="L7" s="16"/>
      <c r="S7" s="44" t="s">
        <v>143</v>
      </c>
      <c r="U7" s="44" t="s">
        <v>43</v>
      </c>
      <c r="V7" s="44" t="s">
        <v>54</v>
      </c>
      <c r="W7" s="44" t="s">
        <v>93</v>
      </c>
      <c r="X7" s="44" t="s">
        <v>22</v>
      </c>
      <c r="Z7" s="44" t="s">
        <v>146</v>
      </c>
      <c r="AA7" s="44" t="s">
        <v>145</v>
      </c>
      <c r="AD7" s="44" t="s">
        <v>147</v>
      </c>
    </row>
    <row r="8" spans="1:30" ht="20.100000000000001" customHeight="1">
      <c r="A8" s="46"/>
      <c r="B8" s="55" t="str" cm="1">
        <f t="array" ref="B8">IF($C8="","",INDEX(選手基本データ入力!$B$10:$B59, $AD8))</f>
        <v/>
      </c>
      <c r="C8" s="102"/>
      <c r="D8" s="56"/>
      <c r="E8" s="56"/>
      <c r="F8" s="57"/>
      <c r="G8" s="57"/>
      <c r="H8" s="57"/>
      <c r="I8" s="73"/>
      <c r="J8" s="46"/>
      <c r="K8" s="16" t="s">
        <v>151</v>
      </c>
      <c r="L8" s="16" t="s">
        <v>152</v>
      </c>
      <c r="S8" s="44" t="str">
        <f>IF(B8="","",COUNTIF(B$8:B8,B8))</f>
        <v/>
      </c>
      <c r="U8" s="44" t="str">
        <f>IF($D8="自由形",1,
IF($D8="背泳ぎ",2,
IF($D8="平泳ぎ",3,
IF($D8="バタフライ",4,
IF($D8="個人メドレー",5,""
)))))</f>
        <v/>
      </c>
      <c r="V8" s="44" t="str">
        <f>IF($E8="25m",1,
IF($E8="50m",2,
IF($E8="100m",3,
IF($E8="200m",4,
IF($E8="400m",6,
IF($E8="800m",7,
IF($E8="1500m",8,
IF($E8="300m",5,
IF($E8="75m",9,""
)))))))))</f>
        <v/>
      </c>
      <c r="W8" s="44" t="str">
        <f>ASC($I8)</f>
        <v/>
      </c>
      <c r="X8" s="44" t="str">
        <f t="shared" ref="X8:X71" si="0">IF($C8="","",IF(AND($F8="",$G8="",$H8=""),"99:59:99",
ASC($F8)&amp;
IF($F8="","",":")
&amp;
IF(LEN($G8)=0,"00",IF(LEN($G8)=1,IF($F8="",ASC($G8),"0"&amp;ASC($G8)),ASC($G8)))&amp;"."&amp;
IF(LEN($H8)=0,"00",IF(LEN($H8)=1,"0"&amp;ASC($H8),ASC($H8)))))</f>
        <v/>
      </c>
      <c r="Z8" s="44" t="str">
        <f t="shared" ref="Z8:Z71" si="1">IF($E8="","",$U8&amp;
IF($V8=1,"0025",
IF($V8=2,"0050",
IF($V8=3,"0100",
IF($V8=4,"0200",
IF($V8=5,"0400",
IF($V8=6,"0800",
IF($V8=7,"1500",
IF($V8=8,"0300",
IF($V8=9,"0075",
))))))))))</f>
        <v/>
      </c>
      <c r="AA8" s="44" t="str">
        <f>IF($C8="","",
IF(AND($F8="",$G8="",$H8=""),"99:59:99",
IF(LEN($F8)=0,"00",
IF(LEN($F8)=1,"0"&amp;ASC($F8),ASC($F8)))&amp;IF(LEN($G8)=1,"0"&amp;ASC(G8),ASC($G8))&amp;"."&amp;IF(LEN($H8)=0,"00",IF(LEN($H8)=1,"0"&amp;ASC($H8),ASC($H8)))
))</f>
        <v/>
      </c>
      <c r="AD8" s="44" t="str">
        <f>IF($C8="","",MATCH($C8,選手基本データ入力!$AC$10:$AC59,0))</f>
        <v/>
      </c>
    </row>
    <row r="9" spans="1:30" ht="20.100000000000001" customHeight="1">
      <c r="A9" s="46"/>
      <c r="B9" s="58" t="str" cm="1">
        <f t="array" ref="B9">IF($C9="","",INDEX(選手基本データ入力!$B$10:$B60, $AD9))</f>
        <v/>
      </c>
      <c r="C9" s="103"/>
      <c r="D9" s="59"/>
      <c r="E9" s="59"/>
      <c r="F9" s="60"/>
      <c r="G9" s="60"/>
      <c r="H9" s="60"/>
      <c r="I9" s="74"/>
      <c r="J9" s="46"/>
      <c r="K9" s="16" t="s">
        <v>203</v>
      </c>
      <c r="L9" s="16" t="s">
        <v>206</v>
      </c>
      <c r="S9" s="44" t="str">
        <f>IF(B9="","",COUNTIF(B$8:B9,B9))</f>
        <v/>
      </c>
      <c r="U9" s="44" t="str">
        <f t="shared" ref="U9:U72" si="2">IF($D9="自由形",1,
IF($D9="背泳ぎ",2,
IF($D9="平泳ぎ",3,
IF($D9="バタフライ",4,
IF($D9="個人メドレー",5,""
)))))</f>
        <v/>
      </c>
      <c r="V9" s="44" t="str">
        <f t="shared" ref="V9:V72" si="3">IF($E9="25m",1,
IF($E9="50m",2,
IF($E9="100m",3,
IF($E9="200m",4,
IF($E9="400m",6,
IF($E9="800m",7,
IF($E9="1500m",8,
IF($E9="300m",5,
IF($E9="75m",9,""
)))))))))</f>
        <v/>
      </c>
      <c r="W9" s="44" t="str">
        <f t="shared" ref="W9:W72" si="4">ASC($I9)</f>
        <v/>
      </c>
      <c r="X9" s="44" t="str">
        <f t="shared" si="0"/>
        <v/>
      </c>
      <c r="Z9" s="44" t="str">
        <f t="shared" si="1"/>
        <v/>
      </c>
      <c r="AA9" s="44" t="str">
        <f>IF($C9="","",
IF(AND($F9="",$G9="",$H9=""),"99:59:99",
IF(LEN($F9)=0,"00",
IF(LEN($F9)=1,"0"&amp;ASC($F9),ASC($F9)))&amp;IF(LEN($G9)=1,"0"&amp;ASC(G9),ASC($G9))&amp;"."&amp;IF(LEN($H9)=0,"00",IF(LEN($H9)=1,"0"&amp;ASC($H9),ASC($H9)))
))</f>
        <v/>
      </c>
      <c r="AD9" s="44" t="str">
        <f>IF($C9="","",MATCH($C9,選手基本データ入力!$AC$10:$AC60,0))</f>
        <v/>
      </c>
    </row>
    <row r="10" spans="1:30" ht="20.100000000000001" customHeight="1">
      <c r="A10" s="46"/>
      <c r="B10" s="58" t="str" cm="1">
        <f t="array" ref="B10">IF($C10="","",INDEX(選手基本データ入力!$B$10:$B61, $AD10))</f>
        <v/>
      </c>
      <c r="C10" s="103"/>
      <c r="D10" s="59"/>
      <c r="E10" s="59"/>
      <c r="F10" s="60"/>
      <c r="G10" s="60"/>
      <c r="H10" s="60"/>
      <c r="I10" s="74"/>
      <c r="J10" s="46"/>
      <c r="K10" s="16" t="s">
        <v>204</v>
      </c>
      <c r="L10" s="16" t="s">
        <v>208</v>
      </c>
      <c r="S10" s="44" t="str">
        <f>IF(B10="","",COUNTIF(B$8:B10,B10))</f>
        <v/>
      </c>
      <c r="U10" s="44" t="str">
        <f t="shared" si="2"/>
        <v/>
      </c>
      <c r="V10" s="44" t="str">
        <f t="shared" si="3"/>
        <v/>
      </c>
      <c r="W10" s="44" t="str">
        <f t="shared" si="4"/>
        <v/>
      </c>
      <c r="X10" s="44" t="str">
        <f t="shared" si="0"/>
        <v/>
      </c>
      <c r="Z10" s="44" t="str">
        <f t="shared" si="1"/>
        <v/>
      </c>
      <c r="AA10" s="44" t="str">
        <f t="shared" ref="AA10:AA73" si="5">IF($C10="","",
IF(AND($F10="",$G10="",$H10=""),"99:59:99",
IF(LEN($F10)=0,"00",
IF(LEN($F10)=1,"0"&amp;ASC($F10),ASC($F10)))&amp;IF(LEN($G10)=1,"0"&amp;ASC(G10),ASC($G10))&amp;"."&amp;IF(LEN($H10)=0,"00",IF(LEN($H10)=1,"0"&amp;ASC($H10),ASC($H10)))
))</f>
        <v/>
      </c>
      <c r="AD10" s="44" t="str">
        <f>IF($C10="","",MATCH($C10,選手基本データ入力!$AC$10:$AC61,0))</f>
        <v/>
      </c>
    </row>
    <row r="11" spans="1:30" ht="20.100000000000001" customHeight="1">
      <c r="A11" s="46"/>
      <c r="B11" s="58" t="str" cm="1">
        <f t="array" ref="B11">IF($C11="","",INDEX(選手基本データ入力!$B$10:$B62, $AD11))</f>
        <v/>
      </c>
      <c r="C11" s="103"/>
      <c r="D11" s="59"/>
      <c r="E11" s="59"/>
      <c r="F11" s="60"/>
      <c r="G11" s="60"/>
      <c r="H11" s="60"/>
      <c r="I11" s="74"/>
      <c r="J11" s="46"/>
      <c r="K11" s="16"/>
      <c r="L11" s="16"/>
      <c r="S11" s="44" t="str">
        <f>IF(B11="","",COUNTIF(B$8:B11,B11))</f>
        <v/>
      </c>
      <c r="U11" s="44" t="str">
        <f t="shared" si="2"/>
        <v/>
      </c>
      <c r="V11" s="44" t="str">
        <f t="shared" si="3"/>
        <v/>
      </c>
      <c r="W11" s="44" t="str">
        <f t="shared" si="4"/>
        <v/>
      </c>
      <c r="X11" s="44" t="str">
        <f t="shared" si="0"/>
        <v/>
      </c>
      <c r="Z11" s="44" t="str">
        <f t="shared" si="1"/>
        <v/>
      </c>
      <c r="AA11" s="44" t="str">
        <f t="shared" si="5"/>
        <v/>
      </c>
      <c r="AD11" s="44" t="str">
        <f>IF($C11="","",MATCH($C11,選手基本データ入力!$AC$10:$AC62,0))</f>
        <v/>
      </c>
    </row>
    <row r="12" spans="1:30" ht="20.100000000000001" customHeight="1">
      <c r="A12" s="46"/>
      <c r="B12" s="58" t="str" cm="1">
        <f t="array" ref="B12">IF($C12="","",INDEX(選手基本データ入力!$B$10:$B63, $AD12))</f>
        <v/>
      </c>
      <c r="C12" s="103"/>
      <c r="D12" s="59"/>
      <c r="E12" s="59"/>
      <c r="F12" s="60"/>
      <c r="G12" s="60"/>
      <c r="H12" s="60"/>
      <c r="I12" s="74"/>
      <c r="J12" s="46"/>
      <c r="K12" s="16"/>
      <c r="L12" s="16"/>
      <c r="S12" s="44" t="str">
        <f>IF(B12="","",COUNTIF(B$8:B12,B12))</f>
        <v/>
      </c>
      <c r="U12" s="44" t="str">
        <f t="shared" si="2"/>
        <v/>
      </c>
      <c r="V12" s="44" t="str">
        <f t="shared" si="3"/>
        <v/>
      </c>
      <c r="W12" s="44" t="str">
        <f t="shared" si="4"/>
        <v/>
      </c>
      <c r="X12" s="44" t="str">
        <f t="shared" si="0"/>
        <v/>
      </c>
      <c r="Z12" s="44" t="str">
        <f t="shared" si="1"/>
        <v/>
      </c>
      <c r="AA12" s="44" t="str">
        <f t="shared" si="5"/>
        <v/>
      </c>
      <c r="AD12" s="44" t="str">
        <f>IF($C12="","",MATCH($C12,選手基本データ入力!$AC$10:$AC63,0))</f>
        <v/>
      </c>
    </row>
    <row r="13" spans="1:30" ht="20.100000000000001" customHeight="1">
      <c r="A13" s="46"/>
      <c r="B13" s="58" t="str" cm="1">
        <f t="array" ref="B13">IF($C13="","",INDEX(選手基本データ入力!$B$10:$B64, $AD13))</f>
        <v/>
      </c>
      <c r="C13" s="103"/>
      <c r="D13" s="59"/>
      <c r="E13" s="59"/>
      <c r="F13" s="60"/>
      <c r="G13" s="60"/>
      <c r="H13" s="60"/>
      <c r="I13" s="74"/>
      <c r="J13" s="46"/>
      <c r="K13" s="16"/>
      <c r="L13" s="16"/>
      <c r="S13" s="44" t="str">
        <f>IF(B13="","",COUNTIF(B$8:B13,B13))</f>
        <v/>
      </c>
      <c r="U13" s="44" t="str">
        <f t="shared" si="2"/>
        <v/>
      </c>
      <c r="V13" s="44" t="str">
        <f t="shared" si="3"/>
        <v/>
      </c>
      <c r="W13" s="44" t="str">
        <f t="shared" si="4"/>
        <v/>
      </c>
      <c r="X13" s="44" t="str">
        <f t="shared" si="0"/>
        <v/>
      </c>
      <c r="Z13" s="44" t="str">
        <f t="shared" si="1"/>
        <v/>
      </c>
      <c r="AA13" s="44" t="str">
        <f t="shared" si="5"/>
        <v/>
      </c>
      <c r="AD13" s="44" t="str">
        <f>IF($C13="","",MATCH($C13,選手基本データ入力!$AC$10:$AC64,0))</f>
        <v/>
      </c>
    </row>
    <row r="14" spans="1:30" ht="20.100000000000001" customHeight="1">
      <c r="A14" s="46"/>
      <c r="B14" s="58" t="str" cm="1">
        <f t="array" ref="B14">IF($C14="","",INDEX(選手基本データ入力!$B$10:$B65, $AD14))</f>
        <v/>
      </c>
      <c r="C14" s="103"/>
      <c r="D14" s="59"/>
      <c r="E14" s="59"/>
      <c r="F14" s="60"/>
      <c r="G14" s="60"/>
      <c r="H14" s="60"/>
      <c r="I14" s="74"/>
      <c r="J14" s="46"/>
      <c r="K14" s="16"/>
      <c r="L14" s="16"/>
      <c r="S14" s="44" t="str">
        <f>IF(B14="","",COUNTIF(B$8:B14,B14))</f>
        <v/>
      </c>
      <c r="U14" s="44" t="str">
        <f t="shared" si="2"/>
        <v/>
      </c>
      <c r="V14" s="44" t="str">
        <f t="shared" si="3"/>
        <v/>
      </c>
      <c r="W14" s="44" t="str">
        <f t="shared" si="4"/>
        <v/>
      </c>
      <c r="X14" s="44" t="str">
        <f t="shared" si="0"/>
        <v/>
      </c>
      <c r="Z14" s="44" t="str">
        <f t="shared" si="1"/>
        <v/>
      </c>
      <c r="AA14" s="44" t="str">
        <f t="shared" si="5"/>
        <v/>
      </c>
      <c r="AD14" s="44" t="str">
        <f>IF($C14="","",MATCH($C14,選手基本データ入力!$AC$10:$AC65,0))</f>
        <v/>
      </c>
    </row>
    <row r="15" spans="1:30" ht="20.100000000000001" customHeight="1">
      <c r="A15" s="46"/>
      <c r="B15" s="58" t="str" cm="1">
        <f t="array" ref="B15">IF($C15="","",INDEX(選手基本データ入力!$B$10:$B66, $AD15))</f>
        <v/>
      </c>
      <c r="C15" s="103"/>
      <c r="D15" s="59"/>
      <c r="E15" s="59"/>
      <c r="F15" s="60"/>
      <c r="G15" s="60"/>
      <c r="H15" s="60"/>
      <c r="I15" s="74"/>
      <c r="J15" s="46"/>
      <c r="K15" s="16"/>
      <c r="L15" s="16"/>
      <c r="S15" s="44" t="str">
        <f>IF(B15="","",COUNTIF(B$8:B15,B15))</f>
        <v/>
      </c>
      <c r="U15" s="44" t="str">
        <f t="shared" si="2"/>
        <v/>
      </c>
      <c r="V15" s="44" t="str">
        <f t="shared" si="3"/>
        <v/>
      </c>
      <c r="W15" s="44" t="str">
        <f t="shared" si="4"/>
        <v/>
      </c>
      <c r="X15" s="44" t="str">
        <f t="shared" si="0"/>
        <v/>
      </c>
      <c r="Z15" s="44" t="str">
        <f t="shared" si="1"/>
        <v/>
      </c>
      <c r="AA15" s="44" t="str">
        <f t="shared" si="5"/>
        <v/>
      </c>
      <c r="AD15" s="44" t="str">
        <f>IF($C15="","",MATCH($C15,選手基本データ入力!$AC$10:$AC66,0))</f>
        <v/>
      </c>
    </row>
    <row r="16" spans="1:30" ht="20.100000000000001" customHeight="1">
      <c r="A16" s="46"/>
      <c r="B16" s="58" t="str" cm="1">
        <f t="array" ref="B16">IF($C16="","",INDEX(選手基本データ入力!$B$10:$B67, $AD16))</f>
        <v/>
      </c>
      <c r="C16" s="103"/>
      <c r="D16" s="59"/>
      <c r="E16" s="59"/>
      <c r="F16" s="60"/>
      <c r="G16" s="60"/>
      <c r="H16" s="60"/>
      <c r="I16" s="74"/>
      <c r="J16" s="46"/>
      <c r="K16" s="16"/>
      <c r="L16" s="16"/>
      <c r="S16" s="44" t="str">
        <f>IF(B16="","",COUNTIF(B$8:B16,B16))</f>
        <v/>
      </c>
      <c r="U16" s="44" t="str">
        <f>IF($D16="自由形",1,
IF($D16="背泳ぎ",2,
IF($D16="平泳ぎ",3,
IF($D16="バタフライ",4,
IF($D16="個人メドレー",5,""
)))))</f>
        <v/>
      </c>
      <c r="V16" s="44" t="str">
        <f>IF($E16="25m",1,
IF($E16="50m",2,
IF($E16="100m",3,
IF($E16="200m",4,
IF($E16="400m",6,
IF($E16="800m",7,
IF($E16="1500m",8,
IF($E16="300m",5,
IF($E16="75m",9,""
)))))))))</f>
        <v/>
      </c>
      <c r="W16" s="44" t="str">
        <f>ASC($I16)</f>
        <v/>
      </c>
      <c r="X16" s="44" t="str">
        <f>IF($C16="","",IF(AND($F16="",$G16="",$H16=""),"99:59:99",
ASC($F16)&amp;
IF($F16="","",":")
&amp;
IF(LEN($G16)=0,"00",IF(LEN($G16)=1,IF($F16="",ASC($G16),"0"&amp;ASC($G16)),ASC($G16)))&amp;"."&amp;
IF(LEN($H16)=0,"00",IF(LEN($H16)=1,"0"&amp;ASC($H16),ASC($H16)))))</f>
        <v/>
      </c>
      <c r="Z16" s="44" t="str">
        <f>IF($E16="","",$U16&amp;
IF($V16=1,"0025",
IF($V16=2,"0050",
IF($V16=3,"0100",
IF($V16=4,"0200",
IF($V16=5,"0400",
IF($V16=6,"0800",
IF($V16=7,"1500",
IF($V16=8,"0300",
IF($V16=9,"0075",
))))))))))</f>
        <v/>
      </c>
      <c r="AA16" s="44" t="str">
        <f>IF($C16="","",
IF(AND($F16="",$G16="",$H16=""),"99:59:99",
IF(LEN($F16)=0,"00",
IF(LEN($F16)=1,"0"&amp;ASC($F16),ASC($F16)))&amp;IF(LEN($G16)=1,"0"&amp;ASC(G16),ASC($G16))&amp;"."&amp;IF(LEN($H16)=0,"00",IF(LEN($H16)=1,"0"&amp;ASC($H16),ASC($H16)))
))</f>
        <v/>
      </c>
      <c r="AD16" s="44" t="str">
        <f>IF($C16="","",MATCH($C16,選手基本データ入力!$AC$10:$AC67,0))</f>
        <v/>
      </c>
    </row>
    <row r="17" spans="1:30" ht="20.100000000000001" customHeight="1">
      <c r="A17" s="46"/>
      <c r="B17" s="58" t="str" cm="1">
        <f t="array" ref="B17">IF($C17="","",INDEX(選手基本データ入力!$B$10:$B68, $AD17))</f>
        <v/>
      </c>
      <c r="C17" s="103"/>
      <c r="D17" s="59"/>
      <c r="E17" s="59"/>
      <c r="F17" s="60"/>
      <c r="G17" s="60"/>
      <c r="H17" s="60"/>
      <c r="I17" s="74"/>
      <c r="J17" s="46"/>
      <c r="K17" s="16"/>
      <c r="L17" s="16"/>
      <c r="S17" s="44" t="str">
        <f>IF(B17="","",COUNTIF(B$8:B17,B17))</f>
        <v/>
      </c>
      <c r="U17" s="44" t="str">
        <f t="shared" si="2"/>
        <v/>
      </c>
      <c r="V17" s="44" t="str">
        <f t="shared" si="3"/>
        <v/>
      </c>
      <c r="W17" s="44" t="str">
        <f t="shared" si="4"/>
        <v/>
      </c>
      <c r="X17" s="44" t="str">
        <f t="shared" si="0"/>
        <v/>
      </c>
      <c r="Z17" s="44" t="str">
        <f t="shared" si="1"/>
        <v/>
      </c>
      <c r="AA17" s="44" t="str">
        <f t="shared" si="5"/>
        <v/>
      </c>
      <c r="AD17" s="44" t="str">
        <f>IF($C17="","",MATCH($C17,選手基本データ入力!$AC$10:$AC68,0))</f>
        <v/>
      </c>
    </row>
    <row r="18" spans="1:30" ht="20.100000000000001" customHeight="1">
      <c r="A18" s="46"/>
      <c r="B18" s="58" t="str" cm="1">
        <f t="array" ref="B18">IF($C18="","",INDEX(選手基本データ入力!$B$10:$B69, $AD18))</f>
        <v/>
      </c>
      <c r="C18" s="103"/>
      <c r="D18" s="59"/>
      <c r="E18" s="59"/>
      <c r="F18" s="60"/>
      <c r="G18" s="60"/>
      <c r="H18" s="60"/>
      <c r="I18" s="74"/>
      <c r="J18" s="46"/>
      <c r="K18" s="16"/>
      <c r="L18" s="16"/>
      <c r="S18" s="44" t="str">
        <f>IF(B18="","",COUNTIF(B$8:B18,B18))</f>
        <v/>
      </c>
      <c r="U18" s="44" t="str">
        <f t="shared" si="2"/>
        <v/>
      </c>
      <c r="V18" s="44" t="str">
        <f t="shared" si="3"/>
        <v/>
      </c>
      <c r="W18" s="44" t="str">
        <f t="shared" si="4"/>
        <v/>
      </c>
      <c r="X18" s="44" t="str">
        <f t="shared" si="0"/>
        <v/>
      </c>
      <c r="Z18" s="44" t="str">
        <f t="shared" si="1"/>
        <v/>
      </c>
      <c r="AA18" s="44" t="str">
        <f t="shared" si="5"/>
        <v/>
      </c>
      <c r="AD18" s="44" t="str">
        <f>IF($C18="","",MATCH($C18,選手基本データ入力!$AC$10:$AC69,0))</f>
        <v/>
      </c>
    </row>
    <row r="19" spans="1:30" ht="20.100000000000001" customHeight="1">
      <c r="A19" s="46"/>
      <c r="B19" s="58" t="str" cm="1">
        <f t="array" ref="B19">IF($C19="","",INDEX(選手基本データ入力!$B$10:$B70, $AD19))</f>
        <v/>
      </c>
      <c r="C19" s="103"/>
      <c r="D19" s="59"/>
      <c r="E19" s="59"/>
      <c r="F19" s="60"/>
      <c r="G19" s="60"/>
      <c r="H19" s="60"/>
      <c r="I19" s="74"/>
      <c r="J19" s="46"/>
      <c r="K19" s="16"/>
      <c r="L19" s="16"/>
      <c r="S19" s="44" t="str">
        <f>IF(B19="","",COUNTIF(B$8:B19,B19))</f>
        <v/>
      </c>
      <c r="U19" s="44" t="str">
        <f t="shared" si="2"/>
        <v/>
      </c>
      <c r="V19" s="44" t="str">
        <f t="shared" si="3"/>
        <v/>
      </c>
      <c r="W19" s="44" t="str">
        <f t="shared" si="4"/>
        <v/>
      </c>
      <c r="X19" s="44" t="str">
        <f t="shared" si="0"/>
        <v/>
      </c>
      <c r="Z19" s="44" t="str">
        <f t="shared" si="1"/>
        <v/>
      </c>
      <c r="AA19" s="44" t="str">
        <f t="shared" si="5"/>
        <v/>
      </c>
      <c r="AD19" s="44" t="str">
        <f>IF($C19="","",MATCH($C19,選手基本データ入力!$AC$10:$AC70,0))</f>
        <v/>
      </c>
    </row>
    <row r="20" spans="1:30" ht="20.100000000000001" customHeight="1">
      <c r="A20" s="46"/>
      <c r="B20" s="58" t="str" cm="1">
        <f t="array" ref="B20">IF($C20="","",INDEX(選手基本データ入力!$B$10:$B71, $AD20))</f>
        <v/>
      </c>
      <c r="C20" s="103"/>
      <c r="D20" s="59"/>
      <c r="E20" s="59"/>
      <c r="F20" s="60"/>
      <c r="G20" s="60"/>
      <c r="H20" s="60"/>
      <c r="I20" s="74"/>
      <c r="J20" s="46"/>
      <c r="K20" s="16"/>
      <c r="L20" s="16"/>
      <c r="S20" s="44" t="str">
        <f>IF(B20="","",COUNTIF(B$8:B20,B20))</f>
        <v/>
      </c>
      <c r="U20" s="44" t="str">
        <f t="shared" si="2"/>
        <v/>
      </c>
      <c r="V20" s="44" t="str">
        <f t="shared" si="3"/>
        <v/>
      </c>
      <c r="W20" s="44" t="str">
        <f t="shared" si="4"/>
        <v/>
      </c>
      <c r="X20" s="44" t="str">
        <f t="shared" si="0"/>
        <v/>
      </c>
      <c r="Z20" s="44" t="str">
        <f t="shared" si="1"/>
        <v/>
      </c>
      <c r="AA20" s="44" t="str">
        <f t="shared" si="5"/>
        <v/>
      </c>
      <c r="AD20" s="44" t="str">
        <f>IF($C20="","",MATCH($C20,選手基本データ入力!$AC$10:$AC71,0))</f>
        <v/>
      </c>
    </row>
    <row r="21" spans="1:30" ht="20.100000000000001" customHeight="1">
      <c r="A21" s="46"/>
      <c r="B21" s="58" t="str" cm="1">
        <f t="array" ref="B21">IF($C21="","",INDEX(選手基本データ入力!$B$10:$B72, $AD21))</f>
        <v/>
      </c>
      <c r="C21" s="103"/>
      <c r="D21" s="59"/>
      <c r="E21" s="59"/>
      <c r="F21" s="60"/>
      <c r="G21" s="60"/>
      <c r="H21" s="60"/>
      <c r="I21" s="74"/>
      <c r="J21" s="46"/>
      <c r="K21" s="16"/>
      <c r="L21" s="16"/>
      <c r="S21" s="44" t="str">
        <f>IF(B21="","",COUNTIF(B$8:B21,B21))</f>
        <v/>
      </c>
      <c r="U21" s="44" t="str">
        <f t="shared" si="2"/>
        <v/>
      </c>
      <c r="V21" s="44" t="str">
        <f t="shared" si="3"/>
        <v/>
      </c>
      <c r="W21" s="44" t="str">
        <f t="shared" si="4"/>
        <v/>
      </c>
      <c r="X21" s="44" t="str">
        <f t="shared" si="0"/>
        <v/>
      </c>
      <c r="Z21" s="44" t="str">
        <f t="shared" si="1"/>
        <v/>
      </c>
      <c r="AA21" s="44" t="str">
        <f t="shared" si="5"/>
        <v/>
      </c>
      <c r="AD21" s="44" t="str">
        <f>IF($C21="","",MATCH($C21,選手基本データ入力!$AC$10:$AC72,0))</f>
        <v/>
      </c>
    </row>
    <row r="22" spans="1:30" ht="20.100000000000001" customHeight="1">
      <c r="A22" s="46"/>
      <c r="B22" s="58" t="str" cm="1">
        <f t="array" ref="B22">IF($C22="","",INDEX(選手基本データ入力!$B$10:$B73, $AD22))</f>
        <v/>
      </c>
      <c r="C22" s="103"/>
      <c r="D22" s="59"/>
      <c r="E22" s="59"/>
      <c r="F22" s="60"/>
      <c r="G22" s="60"/>
      <c r="H22" s="60"/>
      <c r="I22" s="74"/>
      <c r="J22" s="46"/>
      <c r="K22" s="16"/>
      <c r="L22" s="16"/>
      <c r="S22" s="44" t="str">
        <f>IF(B22="","",COUNTIF(B$8:B22,B22))</f>
        <v/>
      </c>
      <c r="U22" s="44" t="str">
        <f>IF($D22="自由形",1,
IF($D22="背泳ぎ",2,
IF($D22="平泳ぎ",3,
IF($D22="バタフライ",4,
IF($D22="個人メドレー",5,""
)))))</f>
        <v/>
      </c>
      <c r="V22" s="44" t="str">
        <f t="shared" si="3"/>
        <v/>
      </c>
      <c r="W22" s="44" t="str">
        <f t="shared" si="4"/>
        <v/>
      </c>
      <c r="X22" s="44" t="str">
        <f t="shared" si="0"/>
        <v/>
      </c>
      <c r="Z22" s="44" t="str">
        <f t="shared" si="1"/>
        <v/>
      </c>
      <c r="AA22" s="44" t="str">
        <f t="shared" si="5"/>
        <v/>
      </c>
      <c r="AD22" s="44" t="str">
        <f>IF($C22="","",MATCH($C22,選手基本データ入力!$AC$10:$AC73,0))</f>
        <v/>
      </c>
    </row>
    <row r="23" spans="1:30" ht="20.100000000000001" customHeight="1">
      <c r="A23" s="46"/>
      <c r="B23" s="58" t="str" cm="1">
        <f t="array" ref="B23">IF($C23="","",INDEX(選手基本データ入力!$B$10:$B74, $AD23))</f>
        <v/>
      </c>
      <c r="C23" s="103"/>
      <c r="D23" s="59"/>
      <c r="E23" s="59"/>
      <c r="F23" s="60"/>
      <c r="G23" s="60"/>
      <c r="H23" s="60"/>
      <c r="I23" s="74"/>
      <c r="J23" s="46"/>
      <c r="K23" s="16"/>
      <c r="L23" s="16"/>
      <c r="S23" s="44" t="str">
        <f>IF(B23="","",COUNTIF(B$8:B23,B23))</f>
        <v/>
      </c>
      <c r="U23" s="44" t="str">
        <f>IF($D23="自由形",1,
IF($D23="背泳ぎ",2,
IF($D23="平泳ぎ",3,
IF($D23="バタフライ",4,
IF($D23="個人メドレー",5,""
)))))</f>
        <v/>
      </c>
      <c r="V23" s="44" t="str">
        <f t="shared" si="3"/>
        <v/>
      </c>
      <c r="W23" s="44" t="str">
        <f t="shared" si="4"/>
        <v/>
      </c>
      <c r="X23" s="44" t="str">
        <f t="shared" si="0"/>
        <v/>
      </c>
      <c r="Z23" s="44" t="str">
        <f t="shared" si="1"/>
        <v/>
      </c>
      <c r="AA23" s="44" t="str">
        <f t="shared" si="5"/>
        <v/>
      </c>
      <c r="AD23" s="44" t="str">
        <f>IF($C23="","",MATCH($C23,選手基本データ入力!$AC$10:$AC74,0))</f>
        <v/>
      </c>
    </row>
    <row r="24" spans="1:30" ht="20.100000000000001" customHeight="1">
      <c r="A24" s="46"/>
      <c r="B24" s="58" t="str" cm="1">
        <f t="array" ref="B24">IF($C24="","",INDEX(選手基本データ入力!$B$10:$B75, $AD24))</f>
        <v/>
      </c>
      <c r="C24" s="103"/>
      <c r="D24" s="59"/>
      <c r="E24" s="59"/>
      <c r="F24" s="60"/>
      <c r="G24" s="60"/>
      <c r="H24" s="60"/>
      <c r="I24" s="74"/>
      <c r="J24" s="46"/>
      <c r="K24" s="16"/>
      <c r="L24" s="16"/>
      <c r="S24" s="44" t="str">
        <f>IF(B24="","",COUNTIF(B$8:B24,B24))</f>
        <v/>
      </c>
      <c r="U24" s="44" t="str">
        <f t="shared" si="2"/>
        <v/>
      </c>
      <c r="V24" s="44" t="str">
        <f t="shared" si="3"/>
        <v/>
      </c>
      <c r="W24" s="44" t="str">
        <f t="shared" si="4"/>
        <v/>
      </c>
      <c r="X24" s="44" t="str">
        <f t="shared" si="0"/>
        <v/>
      </c>
      <c r="Z24" s="44" t="str">
        <f t="shared" si="1"/>
        <v/>
      </c>
      <c r="AA24" s="44" t="str">
        <f t="shared" si="5"/>
        <v/>
      </c>
      <c r="AD24" s="44" t="str">
        <f>IF($C24="","",MATCH($C24,選手基本データ入力!$AC$10:$AC75,0))</f>
        <v/>
      </c>
    </row>
    <row r="25" spans="1:30" ht="20.100000000000001" customHeight="1">
      <c r="A25" s="46"/>
      <c r="B25" s="58" t="str" cm="1">
        <f t="array" ref="B25">IF($C25="","",INDEX(選手基本データ入力!$B$10:$B76, $AD25))</f>
        <v/>
      </c>
      <c r="C25" s="103"/>
      <c r="D25" s="59"/>
      <c r="E25" s="59"/>
      <c r="F25" s="60"/>
      <c r="G25" s="60"/>
      <c r="H25" s="60"/>
      <c r="I25" s="74"/>
      <c r="J25" s="46"/>
      <c r="K25" s="16"/>
      <c r="L25" s="16"/>
      <c r="S25" s="44" t="str">
        <f>IF(B25="","",COUNTIF(B$8:B25,B25))</f>
        <v/>
      </c>
      <c r="U25" s="44" t="str">
        <f t="shared" si="2"/>
        <v/>
      </c>
      <c r="V25" s="44" t="str">
        <f t="shared" si="3"/>
        <v/>
      </c>
      <c r="W25" s="44" t="str">
        <f t="shared" si="4"/>
        <v/>
      </c>
      <c r="X25" s="44" t="str">
        <f t="shared" si="0"/>
        <v/>
      </c>
      <c r="Z25" s="44" t="str">
        <f t="shared" si="1"/>
        <v/>
      </c>
      <c r="AA25" s="44" t="str">
        <f t="shared" si="5"/>
        <v/>
      </c>
      <c r="AD25" s="44" t="str">
        <f>IF($C25="","",MATCH($C25,選手基本データ入力!$AC$10:$AC76,0))</f>
        <v/>
      </c>
    </row>
    <row r="26" spans="1:30" ht="20.100000000000001" customHeight="1">
      <c r="A26" s="46"/>
      <c r="B26" s="58" t="str" cm="1">
        <f t="array" ref="B26">IF($C26="","",INDEX(選手基本データ入力!$B$10:$B77, $AD26))</f>
        <v/>
      </c>
      <c r="C26" s="103"/>
      <c r="D26" s="59"/>
      <c r="E26" s="59"/>
      <c r="F26" s="60"/>
      <c r="G26" s="60"/>
      <c r="H26" s="60"/>
      <c r="I26" s="74"/>
      <c r="J26" s="46"/>
      <c r="K26" s="16"/>
      <c r="L26" s="16"/>
      <c r="S26" s="44" t="str">
        <f>IF(B26="","",COUNTIF(B$8:B26,B26))</f>
        <v/>
      </c>
      <c r="U26" s="44" t="str">
        <f t="shared" si="2"/>
        <v/>
      </c>
      <c r="V26" s="44" t="str">
        <f t="shared" si="3"/>
        <v/>
      </c>
      <c r="W26" s="44" t="str">
        <f t="shared" si="4"/>
        <v/>
      </c>
      <c r="X26" s="44" t="str">
        <f t="shared" si="0"/>
        <v/>
      </c>
      <c r="Z26" s="44" t="str">
        <f t="shared" si="1"/>
        <v/>
      </c>
      <c r="AA26" s="44" t="str">
        <f t="shared" si="5"/>
        <v/>
      </c>
      <c r="AD26" s="44" t="str">
        <f>IF($C26="","",MATCH($C26,選手基本データ入力!$AC$10:$AC77,0))</f>
        <v/>
      </c>
    </row>
    <row r="27" spans="1:30" ht="20.100000000000001" customHeight="1">
      <c r="A27" s="46"/>
      <c r="B27" s="58" t="str" cm="1">
        <f t="array" ref="B27">IF($C27="","",INDEX(選手基本データ入力!$B$10:$B78, $AD27))</f>
        <v/>
      </c>
      <c r="C27" s="103"/>
      <c r="D27" s="59"/>
      <c r="E27" s="59"/>
      <c r="F27" s="60"/>
      <c r="G27" s="60"/>
      <c r="H27" s="60"/>
      <c r="I27" s="74"/>
      <c r="J27" s="46"/>
      <c r="K27" s="16"/>
      <c r="L27" s="16"/>
      <c r="S27" s="44" t="str">
        <f>IF(B27="","",COUNTIF(B$8:B27,B27))</f>
        <v/>
      </c>
      <c r="U27" s="44" t="str">
        <f t="shared" si="2"/>
        <v/>
      </c>
      <c r="V27" s="44" t="str">
        <f t="shared" si="3"/>
        <v/>
      </c>
      <c r="W27" s="44" t="str">
        <f t="shared" si="4"/>
        <v/>
      </c>
      <c r="X27" s="44" t="str">
        <f t="shared" si="0"/>
        <v/>
      </c>
      <c r="Z27" s="44" t="str">
        <f t="shared" si="1"/>
        <v/>
      </c>
      <c r="AA27" s="44" t="str">
        <f t="shared" si="5"/>
        <v/>
      </c>
      <c r="AD27" s="44" t="str">
        <f>IF($C27="","",MATCH($C27,選手基本データ入力!$AC$10:$AC78,0))</f>
        <v/>
      </c>
    </row>
    <row r="28" spans="1:30" ht="20.100000000000001" customHeight="1">
      <c r="A28" s="46"/>
      <c r="B28" s="58" t="str" cm="1">
        <f t="array" ref="B28">IF($C28="","",INDEX(選手基本データ入力!$B$10:$B79, $AD28))</f>
        <v/>
      </c>
      <c r="C28" s="103"/>
      <c r="D28" s="59"/>
      <c r="E28" s="59"/>
      <c r="F28" s="60"/>
      <c r="G28" s="60"/>
      <c r="H28" s="60"/>
      <c r="I28" s="74"/>
      <c r="J28" s="46"/>
      <c r="K28" s="16"/>
      <c r="L28" s="16"/>
      <c r="S28" s="44" t="str">
        <f>IF(B28="","",COUNTIF(B$8:B28,B28))</f>
        <v/>
      </c>
      <c r="U28" s="44" t="str">
        <f t="shared" si="2"/>
        <v/>
      </c>
      <c r="V28" s="44" t="str">
        <f t="shared" si="3"/>
        <v/>
      </c>
      <c r="W28" s="44" t="str">
        <f t="shared" si="4"/>
        <v/>
      </c>
      <c r="X28" s="44" t="str">
        <f t="shared" si="0"/>
        <v/>
      </c>
      <c r="Z28" s="44" t="str">
        <f t="shared" si="1"/>
        <v/>
      </c>
      <c r="AA28" s="44" t="str">
        <f t="shared" si="5"/>
        <v/>
      </c>
      <c r="AD28" s="44" t="str">
        <f>IF($C28="","",MATCH($C28,選手基本データ入力!$AC$10:$AC79,0))</f>
        <v/>
      </c>
    </row>
    <row r="29" spans="1:30" ht="20.100000000000001" customHeight="1">
      <c r="A29" s="46"/>
      <c r="B29" s="58" t="str" cm="1">
        <f t="array" ref="B29">IF($C29="","",INDEX(選手基本データ入力!$B$10:$B80, $AD29))</f>
        <v/>
      </c>
      <c r="C29" s="103"/>
      <c r="D29" s="59"/>
      <c r="E29" s="59"/>
      <c r="F29" s="60"/>
      <c r="G29" s="60"/>
      <c r="H29" s="60"/>
      <c r="I29" s="74"/>
      <c r="J29" s="46"/>
      <c r="K29" s="16"/>
      <c r="L29" s="16"/>
      <c r="S29" s="44" t="str">
        <f>IF(B29="","",COUNTIF(B$8:B29,B29))</f>
        <v/>
      </c>
      <c r="U29" s="44" t="str">
        <f t="shared" si="2"/>
        <v/>
      </c>
      <c r="V29" s="44" t="str">
        <f t="shared" si="3"/>
        <v/>
      </c>
      <c r="W29" s="44" t="str">
        <f t="shared" si="4"/>
        <v/>
      </c>
      <c r="X29" s="44" t="str">
        <f t="shared" si="0"/>
        <v/>
      </c>
      <c r="Z29" s="44" t="str">
        <f t="shared" si="1"/>
        <v/>
      </c>
      <c r="AA29" s="44" t="str">
        <f t="shared" si="5"/>
        <v/>
      </c>
      <c r="AD29" s="44" t="str">
        <f>IF($C29="","",MATCH($C29,選手基本データ入力!$AC$10:$AC80,0))</f>
        <v/>
      </c>
    </row>
    <row r="30" spans="1:30" ht="20.100000000000001" customHeight="1">
      <c r="A30" s="46"/>
      <c r="B30" s="58" t="str" cm="1">
        <f t="array" ref="B30">IF($C30="","",INDEX(選手基本データ入力!$B$10:$B81, $AD30))</f>
        <v/>
      </c>
      <c r="C30" s="103"/>
      <c r="D30" s="59"/>
      <c r="E30" s="59"/>
      <c r="F30" s="60"/>
      <c r="G30" s="60"/>
      <c r="H30" s="60"/>
      <c r="I30" s="74"/>
      <c r="J30" s="46"/>
      <c r="K30" s="16"/>
      <c r="L30" s="16"/>
      <c r="S30" s="44" t="str">
        <f>IF(B30="","",COUNTIF(B$8:B30,B30))</f>
        <v/>
      </c>
      <c r="U30" s="44" t="str">
        <f t="shared" si="2"/>
        <v/>
      </c>
      <c r="V30" s="44" t="str">
        <f t="shared" si="3"/>
        <v/>
      </c>
      <c r="W30" s="44" t="str">
        <f t="shared" si="4"/>
        <v/>
      </c>
      <c r="X30" s="44" t="str">
        <f t="shared" si="0"/>
        <v/>
      </c>
      <c r="Z30" s="44" t="str">
        <f t="shared" si="1"/>
        <v/>
      </c>
      <c r="AA30" s="44" t="str">
        <f t="shared" si="5"/>
        <v/>
      </c>
      <c r="AD30" s="44" t="str">
        <f>IF($C30="","",MATCH($C30,選手基本データ入力!$AC$10:$AC81,0))</f>
        <v/>
      </c>
    </row>
    <row r="31" spans="1:30" ht="20.100000000000001" customHeight="1">
      <c r="A31" s="46"/>
      <c r="B31" s="58" t="str" cm="1">
        <f t="array" ref="B31">IF($C31="","",INDEX(選手基本データ入力!$B$10:$B82, $AD31))</f>
        <v/>
      </c>
      <c r="C31" s="103"/>
      <c r="D31" s="59"/>
      <c r="E31" s="59"/>
      <c r="F31" s="60"/>
      <c r="G31" s="60"/>
      <c r="H31" s="60"/>
      <c r="I31" s="74"/>
      <c r="J31" s="46"/>
      <c r="K31" s="16"/>
      <c r="L31" s="16"/>
      <c r="S31" s="44" t="str">
        <f>IF(B31="","",COUNTIF(B$8:B31,B31))</f>
        <v/>
      </c>
      <c r="U31" s="44" t="str">
        <f t="shared" si="2"/>
        <v/>
      </c>
      <c r="V31" s="44" t="str">
        <f t="shared" si="3"/>
        <v/>
      </c>
      <c r="W31" s="44" t="str">
        <f t="shared" si="4"/>
        <v/>
      </c>
      <c r="X31" s="44" t="str">
        <f t="shared" si="0"/>
        <v/>
      </c>
      <c r="Z31" s="44" t="str">
        <f t="shared" si="1"/>
        <v/>
      </c>
      <c r="AA31" s="44" t="str">
        <f t="shared" si="5"/>
        <v/>
      </c>
      <c r="AD31" s="44" t="str">
        <f>IF($C31="","",MATCH($C31,選手基本データ入力!$AC$10:$AC82,0))</f>
        <v/>
      </c>
    </row>
    <row r="32" spans="1:30" ht="20.100000000000001" customHeight="1">
      <c r="A32" s="46"/>
      <c r="B32" s="58" t="str" cm="1">
        <f t="array" ref="B32">IF($C32="","",INDEX(選手基本データ入力!$B$10:$B83, $AD32))</f>
        <v/>
      </c>
      <c r="C32" s="103"/>
      <c r="D32" s="59"/>
      <c r="E32" s="59"/>
      <c r="F32" s="60"/>
      <c r="G32" s="60"/>
      <c r="H32" s="60"/>
      <c r="I32" s="74"/>
      <c r="J32" s="46"/>
      <c r="K32" s="16"/>
      <c r="L32" s="16"/>
      <c r="S32" s="44" t="str">
        <f>IF(B32="","",COUNTIF(B$8:B32,B32))</f>
        <v/>
      </c>
      <c r="U32" s="44" t="str">
        <f t="shared" si="2"/>
        <v/>
      </c>
      <c r="V32" s="44" t="str">
        <f t="shared" si="3"/>
        <v/>
      </c>
      <c r="W32" s="44" t="str">
        <f t="shared" si="4"/>
        <v/>
      </c>
      <c r="X32" s="44" t="str">
        <f t="shared" si="0"/>
        <v/>
      </c>
      <c r="Z32" s="44" t="str">
        <f t="shared" si="1"/>
        <v/>
      </c>
      <c r="AA32" s="44" t="str">
        <f t="shared" si="5"/>
        <v/>
      </c>
      <c r="AD32" s="44" t="str">
        <f>IF($C32="","",MATCH($C32,選手基本データ入力!$AC$10:$AC83,0))</f>
        <v/>
      </c>
    </row>
    <row r="33" spans="1:30" ht="20.100000000000001" customHeight="1">
      <c r="A33" s="46"/>
      <c r="B33" s="58" t="str" cm="1">
        <f t="array" ref="B33">IF($C33="","",INDEX(選手基本データ入力!$B$10:$B84, $AD33))</f>
        <v/>
      </c>
      <c r="C33" s="103"/>
      <c r="D33" s="59"/>
      <c r="E33" s="59"/>
      <c r="F33" s="60"/>
      <c r="G33" s="60"/>
      <c r="H33" s="60"/>
      <c r="I33" s="74"/>
      <c r="J33" s="46"/>
      <c r="K33" s="16"/>
      <c r="L33" s="16"/>
      <c r="S33" s="44" t="str">
        <f>IF(B33="","",COUNTIF(B$8:B33,B33))</f>
        <v/>
      </c>
      <c r="U33" s="44" t="str">
        <f t="shared" si="2"/>
        <v/>
      </c>
      <c r="V33" s="44" t="str">
        <f t="shared" si="3"/>
        <v/>
      </c>
      <c r="W33" s="44" t="str">
        <f t="shared" si="4"/>
        <v/>
      </c>
      <c r="X33" s="44" t="str">
        <f t="shared" si="0"/>
        <v/>
      </c>
      <c r="Z33" s="44" t="str">
        <f t="shared" si="1"/>
        <v/>
      </c>
      <c r="AA33" s="44" t="str">
        <f t="shared" si="5"/>
        <v/>
      </c>
      <c r="AD33" s="44" t="str">
        <f>IF($C33="","",MATCH($C33,選手基本データ入力!$AC$10:$AC84,0))</f>
        <v/>
      </c>
    </row>
    <row r="34" spans="1:30" ht="20.100000000000001" customHeight="1">
      <c r="A34" s="46"/>
      <c r="B34" s="58" t="str" cm="1">
        <f t="array" ref="B34">IF($C34="","",INDEX(選手基本データ入力!$B$10:$B85, $AD34))</f>
        <v/>
      </c>
      <c r="C34" s="103"/>
      <c r="D34" s="59"/>
      <c r="E34" s="59"/>
      <c r="F34" s="60"/>
      <c r="G34" s="60"/>
      <c r="H34" s="60"/>
      <c r="I34" s="74"/>
      <c r="J34" s="46"/>
      <c r="K34" s="16"/>
      <c r="L34" s="16"/>
      <c r="S34" s="44" t="str">
        <f>IF(B34="","",COUNTIF(B$8:B34,B34))</f>
        <v/>
      </c>
      <c r="U34" s="44" t="str">
        <f t="shared" si="2"/>
        <v/>
      </c>
      <c r="V34" s="44" t="str">
        <f t="shared" si="3"/>
        <v/>
      </c>
      <c r="W34" s="44" t="str">
        <f t="shared" si="4"/>
        <v/>
      </c>
      <c r="X34" s="44" t="str">
        <f t="shared" si="0"/>
        <v/>
      </c>
      <c r="Z34" s="44" t="str">
        <f t="shared" si="1"/>
        <v/>
      </c>
      <c r="AA34" s="44" t="str">
        <f t="shared" si="5"/>
        <v/>
      </c>
      <c r="AD34" s="44" t="str">
        <f>IF($C34="","",MATCH($C34,選手基本データ入力!$AC$10:$AC85,0))</f>
        <v/>
      </c>
    </row>
    <row r="35" spans="1:30" ht="20.100000000000001" customHeight="1">
      <c r="A35" s="46"/>
      <c r="B35" s="58" t="str" cm="1">
        <f t="array" ref="B35">IF($C35="","",INDEX(選手基本データ入力!$B$10:$B86, $AD35))</f>
        <v/>
      </c>
      <c r="C35" s="103"/>
      <c r="D35" s="59"/>
      <c r="E35" s="59"/>
      <c r="F35" s="60"/>
      <c r="G35" s="60"/>
      <c r="H35" s="60"/>
      <c r="I35" s="74"/>
      <c r="J35" s="46"/>
      <c r="K35" s="16"/>
      <c r="L35" s="16"/>
      <c r="S35" s="44" t="str">
        <f>IF(B35="","",COUNTIF(B$8:B35,B35))</f>
        <v/>
      </c>
      <c r="U35" s="44" t="str">
        <f t="shared" si="2"/>
        <v/>
      </c>
      <c r="V35" s="44" t="str">
        <f t="shared" si="3"/>
        <v/>
      </c>
      <c r="W35" s="44" t="str">
        <f t="shared" si="4"/>
        <v/>
      </c>
      <c r="X35" s="44" t="str">
        <f t="shared" si="0"/>
        <v/>
      </c>
      <c r="Z35" s="44" t="str">
        <f t="shared" si="1"/>
        <v/>
      </c>
      <c r="AA35" s="44" t="str">
        <f t="shared" si="5"/>
        <v/>
      </c>
      <c r="AD35" s="44" t="str">
        <f>IF($C35="","",MATCH($C35,選手基本データ入力!$AC$10:$AC86,0))</f>
        <v/>
      </c>
    </row>
    <row r="36" spans="1:30" ht="20.100000000000001" customHeight="1">
      <c r="A36" s="46"/>
      <c r="B36" s="58" t="str" cm="1">
        <f t="array" ref="B36">IF($C36="","",INDEX(選手基本データ入力!$B$10:$B87, $AD36))</f>
        <v/>
      </c>
      <c r="C36" s="103"/>
      <c r="D36" s="59"/>
      <c r="E36" s="59"/>
      <c r="F36" s="60"/>
      <c r="G36" s="60"/>
      <c r="H36" s="60"/>
      <c r="I36" s="74"/>
      <c r="J36" s="46"/>
      <c r="K36" s="16"/>
      <c r="L36" s="16"/>
      <c r="S36" s="44" t="str">
        <f>IF(B36="","",COUNTIF(B$8:B36,B36))</f>
        <v/>
      </c>
      <c r="U36" s="44" t="str">
        <f t="shared" si="2"/>
        <v/>
      </c>
      <c r="V36" s="44" t="str">
        <f t="shared" si="3"/>
        <v/>
      </c>
      <c r="W36" s="44" t="str">
        <f t="shared" si="4"/>
        <v/>
      </c>
      <c r="X36" s="44" t="str">
        <f t="shared" si="0"/>
        <v/>
      </c>
      <c r="Z36" s="44" t="str">
        <f t="shared" si="1"/>
        <v/>
      </c>
      <c r="AA36" s="44" t="str">
        <f t="shared" si="5"/>
        <v/>
      </c>
      <c r="AD36" s="44" t="str">
        <f>IF($C36="","",MATCH($C36,選手基本データ入力!$AC$10:$AC87,0))</f>
        <v/>
      </c>
    </row>
    <row r="37" spans="1:30" ht="20.100000000000001" customHeight="1">
      <c r="A37" s="46"/>
      <c r="B37" s="58" t="str" cm="1">
        <f t="array" ref="B37">IF($C37="","",INDEX(選手基本データ入力!$B$10:$B88, $AD37))</f>
        <v/>
      </c>
      <c r="C37" s="103"/>
      <c r="D37" s="59"/>
      <c r="E37" s="59"/>
      <c r="F37" s="60"/>
      <c r="G37" s="60"/>
      <c r="H37" s="60"/>
      <c r="I37" s="74"/>
      <c r="J37" s="46"/>
      <c r="K37" s="16"/>
      <c r="L37" s="16"/>
      <c r="S37" s="44" t="str">
        <f>IF(B37="","",COUNTIF(B$8:B37,B37))</f>
        <v/>
      </c>
      <c r="U37" s="44" t="str">
        <f t="shared" si="2"/>
        <v/>
      </c>
      <c r="V37" s="44" t="str">
        <f t="shared" si="3"/>
        <v/>
      </c>
      <c r="W37" s="44" t="str">
        <f t="shared" si="4"/>
        <v/>
      </c>
      <c r="X37" s="44" t="str">
        <f t="shared" si="0"/>
        <v/>
      </c>
      <c r="Z37" s="44" t="str">
        <f t="shared" si="1"/>
        <v/>
      </c>
      <c r="AA37" s="44" t="str">
        <f t="shared" si="5"/>
        <v/>
      </c>
      <c r="AD37" s="44" t="str">
        <f>IF($C37="","",MATCH($C37,選手基本データ入力!$AC$10:$AC88,0))</f>
        <v/>
      </c>
    </row>
    <row r="38" spans="1:30" ht="20.100000000000001" customHeight="1">
      <c r="A38" s="46"/>
      <c r="B38" s="58" t="str" cm="1">
        <f t="array" ref="B38">IF($C38="","",INDEX(選手基本データ入力!$B$10:$B89, $AD38))</f>
        <v/>
      </c>
      <c r="C38" s="103"/>
      <c r="D38" s="59"/>
      <c r="E38" s="59"/>
      <c r="F38" s="60"/>
      <c r="G38" s="60"/>
      <c r="H38" s="60"/>
      <c r="I38" s="74"/>
      <c r="J38" s="46"/>
      <c r="K38" s="16"/>
      <c r="L38" s="16"/>
      <c r="S38" s="44" t="str">
        <f>IF(B38="","",COUNTIF(B$8:B38,B38))</f>
        <v/>
      </c>
      <c r="U38" s="44" t="str">
        <f t="shared" si="2"/>
        <v/>
      </c>
      <c r="V38" s="44" t="str">
        <f t="shared" si="3"/>
        <v/>
      </c>
      <c r="W38" s="44" t="str">
        <f t="shared" si="4"/>
        <v/>
      </c>
      <c r="X38" s="44" t="str">
        <f t="shared" si="0"/>
        <v/>
      </c>
      <c r="Z38" s="44" t="str">
        <f t="shared" si="1"/>
        <v/>
      </c>
      <c r="AA38" s="44" t="str">
        <f t="shared" si="5"/>
        <v/>
      </c>
      <c r="AD38" s="44" t="str">
        <f>IF($C38="","",MATCH($C38,選手基本データ入力!$AC$10:$AC89,0))</f>
        <v/>
      </c>
    </row>
    <row r="39" spans="1:30" ht="20.100000000000001" customHeight="1">
      <c r="A39" s="46"/>
      <c r="B39" s="58" t="str" cm="1">
        <f t="array" ref="B39">IF($C39="","",INDEX(選手基本データ入力!$B$10:$B90, $AD39))</f>
        <v/>
      </c>
      <c r="C39" s="103"/>
      <c r="D39" s="59"/>
      <c r="E39" s="59"/>
      <c r="F39" s="60"/>
      <c r="G39" s="60"/>
      <c r="H39" s="60"/>
      <c r="I39" s="74"/>
      <c r="J39" s="46"/>
      <c r="K39" s="16"/>
      <c r="L39" s="16"/>
      <c r="S39" s="44" t="str">
        <f>IF(B39="","",COUNTIF(B$8:B39,B39))</f>
        <v/>
      </c>
      <c r="U39" s="44" t="str">
        <f t="shared" si="2"/>
        <v/>
      </c>
      <c r="V39" s="44" t="str">
        <f t="shared" si="3"/>
        <v/>
      </c>
      <c r="W39" s="44" t="str">
        <f t="shared" si="4"/>
        <v/>
      </c>
      <c r="X39" s="44" t="str">
        <f t="shared" si="0"/>
        <v/>
      </c>
      <c r="Z39" s="44" t="str">
        <f t="shared" si="1"/>
        <v/>
      </c>
      <c r="AA39" s="44" t="str">
        <f t="shared" si="5"/>
        <v/>
      </c>
      <c r="AD39" s="44" t="str">
        <f>IF($C39="","",MATCH($C39,選手基本データ入力!$AC$10:$AC90,0))</f>
        <v/>
      </c>
    </row>
    <row r="40" spans="1:30" ht="20.100000000000001" customHeight="1">
      <c r="A40" s="46"/>
      <c r="B40" s="58" t="str" cm="1">
        <f t="array" ref="B40">IF($C40="","",INDEX(選手基本データ入力!$B$10:$B91, $AD40))</f>
        <v/>
      </c>
      <c r="C40" s="103"/>
      <c r="D40" s="59"/>
      <c r="E40" s="59"/>
      <c r="F40" s="60"/>
      <c r="G40" s="60"/>
      <c r="H40" s="60"/>
      <c r="I40" s="74"/>
      <c r="J40" s="46"/>
      <c r="K40" s="16"/>
      <c r="L40" s="16"/>
      <c r="S40" s="44" t="str">
        <f>IF(B40="","",COUNTIF(B$8:B40,B40))</f>
        <v/>
      </c>
      <c r="U40" s="44" t="str">
        <f t="shared" si="2"/>
        <v/>
      </c>
      <c r="V40" s="44" t="str">
        <f t="shared" si="3"/>
        <v/>
      </c>
      <c r="W40" s="44" t="str">
        <f t="shared" si="4"/>
        <v/>
      </c>
      <c r="X40" s="44" t="str">
        <f t="shared" si="0"/>
        <v/>
      </c>
      <c r="Z40" s="44" t="str">
        <f t="shared" si="1"/>
        <v/>
      </c>
      <c r="AA40" s="44" t="str">
        <f t="shared" si="5"/>
        <v/>
      </c>
      <c r="AD40" s="44" t="str">
        <f>IF($C40="","",MATCH($C40,選手基本データ入力!$AC$10:$AC91,0))</f>
        <v/>
      </c>
    </row>
    <row r="41" spans="1:30" ht="20.100000000000001" customHeight="1">
      <c r="A41" s="46"/>
      <c r="B41" s="58" t="str" cm="1">
        <f t="array" ref="B41">IF($C41="","",INDEX(選手基本データ入力!$B$10:$B92, $AD41))</f>
        <v/>
      </c>
      <c r="C41" s="103"/>
      <c r="D41" s="59"/>
      <c r="E41" s="59"/>
      <c r="F41" s="60"/>
      <c r="G41" s="60"/>
      <c r="H41" s="60"/>
      <c r="I41" s="74"/>
      <c r="J41" s="46"/>
      <c r="K41" s="16"/>
      <c r="L41" s="16"/>
      <c r="S41" s="44" t="str">
        <f>IF(B41="","",COUNTIF(B$8:B41,B41))</f>
        <v/>
      </c>
      <c r="U41" s="44" t="str">
        <f t="shared" si="2"/>
        <v/>
      </c>
      <c r="V41" s="44" t="str">
        <f t="shared" si="3"/>
        <v/>
      </c>
      <c r="W41" s="44" t="str">
        <f t="shared" si="4"/>
        <v/>
      </c>
      <c r="X41" s="44" t="str">
        <f t="shared" si="0"/>
        <v/>
      </c>
      <c r="Z41" s="44" t="str">
        <f t="shared" si="1"/>
        <v/>
      </c>
      <c r="AA41" s="44" t="str">
        <f t="shared" si="5"/>
        <v/>
      </c>
      <c r="AD41" s="44" t="str">
        <f>IF($C41="","",MATCH($C41,選手基本データ入力!$AC$10:$AC92,0))</f>
        <v/>
      </c>
    </row>
    <row r="42" spans="1:30" ht="20.100000000000001" customHeight="1">
      <c r="A42" s="46"/>
      <c r="B42" s="58" t="str" cm="1">
        <f t="array" ref="B42">IF($C42="","",INDEX(選手基本データ入力!$B$10:$B93, $AD42))</f>
        <v/>
      </c>
      <c r="C42" s="103"/>
      <c r="D42" s="59"/>
      <c r="E42" s="59"/>
      <c r="F42" s="60"/>
      <c r="G42" s="60"/>
      <c r="H42" s="60"/>
      <c r="I42" s="74"/>
      <c r="J42" s="46"/>
      <c r="K42" s="16"/>
      <c r="L42" s="16"/>
      <c r="S42" s="44" t="str">
        <f>IF(B42="","",COUNTIF(B$8:B42,B42))</f>
        <v/>
      </c>
      <c r="U42" s="44" t="str">
        <f t="shared" si="2"/>
        <v/>
      </c>
      <c r="V42" s="44" t="str">
        <f t="shared" si="3"/>
        <v/>
      </c>
      <c r="W42" s="44" t="str">
        <f t="shared" si="4"/>
        <v/>
      </c>
      <c r="X42" s="44" t="str">
        <f t="shared" si="0"/>
        <v/>
      </c>
      <c r="Z42" s="44" t="str">
        <f t="shared" si="1"/>
        <v/>
      </c>
      <c r="AA42" s="44" t="str">
        <f t="shared" si="5"/>
        <v/>
      </c>
      <c r="AD42" s="44" t="str">
        <f>IF($C42="","",MATCH($C42,選手基本データ入力!$AC$10:$AC93,0))</f>
        <v/>
      </c>
    </row>
    <row r="43" spans="1:30" ht="20.100000000000001" customHeight="1">
      <c r="A43" s="46"/>
      <c r="B43" s="58" t="str" cm="1">
        <f t="array" ref="B43">IF($C43="","",INDEX(選手基本データ入力!$B$10:$B94, $AD43))</f>
        <v/>
      </c>
      <c r="C43" s="103"/>
      <c r="D43" s="59"/>
      <c r="E43" s="59"/>
      <c r="F43" s="60"/>
      <c r="G43" s="60"/>
      <c r="H43" s="60"/>
      <c r="I43" s="74"/>
      <c r="J43" s="46"/>
      <c r="K43" s="16"/>
      <c r="L43" s="16"/>
      <c r="S43" s="44" t="str">
        <f>IF(B43="","",COUNTIF(B$8:B43,B43))</f>
        <v/>
      </c>
      <c r="U43" s="44" t="str">
        <f t="shared" si="2"/>
        <v/>
      </c>
      <c r="V43" s="44" t="str">
        <f t="shared" si="3"/>
        <v/>
      </c>
      <c r="W43" s="44" t="str">
        <f t="shared" si="4"/>
        <v/>
      </c>
      <c r="X43" s="44" t="str">
        <f t="shared" si="0"/>
        <v/>
      </c>
      <c r="Z43" s="44" t="str">
        <f t="shared" si="1"/>
        <v/>
      </c>
      <c r="AA43" s="44" t="str">
        <f t="shared" si="5"/>
        <v/>
      </c>
      <c r="AD43" s="44" t="str">
        <f>IF($C43="","",MATCH($C43,選手基本データ入力!$AC$10:$AC94,0))</f>
        <v/>
      </c>
    </row>
    <row r="44" spans="1:30" ht="20.100000000000001" customHeight="1">
      <c r="A44" s="46"/>
      <c r="B44" s="58" t="str" cm="1">
        <f t="array" ref="B44">IF($C44="","",INDEX(選手基本データ入力!$B$10:$B95, $AD44))</f>
        <v/>
      </c>
      <c r="C44" s="103"/>
      <c r="D44" s="59"/>
      <c r="E44" s="59"/>
      <c r="F44" s="60"/>
      <c r="G44" s="60"/>
      <c r="H44" s="60"/>
      <c r="I44" s="74"/>
      <c r="J44" s="46"/>
      <c r="K44" s="16"/>
      <c r="L44" s="16"/>
      <c r="S44" s="44" t="str">
        <f>IF(B44="","",COUNTIF(B$8:B44,B44))</f>
        <v/>
      </c>
      <c r="U44" s="44" t="str">
        <f t="shared" si="2"/>
        <v/>
      </c>
      <c r="V44" s="44" t="str">
        <f t="shared" si="3"/>
        <v/>
      </c>
      <c r="W44" s="44" t="str">
        <f t="shared" si="4"/>
        <v/>
      </c>
      <c r="X44" s="44" t="str">
        <f t="shared" si="0"/>
        <v/>
      </c>
      <c r="Z44" s="44" t="str">
        <f t="shared" si="1"/>
        <v/>
      </c>
      <c r="AA44" s="44" t="str">
        <f t="shared" si="5"/>
        <v/>
      </c>
      <c r="AD44" s="44" t="str">
        <f>IF($C44="","",MATCH($C44,選手基本データ入力!$AC$10:$AC95,0))</f>
        <v/>
      </c>
    </row>
    <row r="45" spans="1:30" ht="20.100000000000001" customHeight="1">
      <c r="A45" s="46"/>
      <c r="B45" s="58" t="str" cm="1">
        <f t="array" ref="B45">IF($C45="","",INDEX(選手基本データ入力!$B$10:$B96, $AD45))</f>
        <v/>
      </c>
      <c r="C45" s="103"/>
      <c r="D45" s="59"/>
      <c r="E45" s="59"/>
      <c r="F45" s="60"/>
      <c r="G45" s="60"/>
      <c r="H45" s="60"/>
      <c r="I45" s="74"/>
      <c r="J45" s="46"/>
      <c r="K45" s="16"/>
      <c r="L45" s="16"/>
      <c r="S45" s="44" t="str">
        <f>IF(B45="","",COUNTIF(B$8:B45,B45))</f>
        <v/>
      </c>
      <c r="U45" s="44" t="str">
        <f t="shared" si="2"/>
        <v/>
      </c>
      <c r="V45" s="44" t="str">
        <f t="shared" si="3"/>
        <v/>
      </c>
      <c r="W45" s="44" t="str">
        <f t="shared" si="4"/>
        <v/>
      </c>
      <c r="X45" s="44" t="str">
        <f t="shared" si="0"/>
        <v/>
      </c>
      <c r="Z45" s="44" t="str">
        <f t="shared" si="1"/>
        <v/>
      </c>
      <c r="AA45" s="44" t="str">
        <f t="shared" si="5"/>
        <v/>
      </c>
      <c r="AD45" s="44" t="str">
        <f>IF($C45="","",MATCH($C45,選手基本データ入力!$AC$10:$AC96,0))</f>
        <v/>
      </c>
    </row>
    <row r="46" spans="1:30" ht="20.100000000000001" customHeight="1">
      <c r="A46" s="46"/>
      <c r="B46" s="58" t="str" cm="1">
        <f t="array" ref="B46">IF($C46="","",INDEX(選手基本データ入力!$B$10:$B97, $AD46))</f>
        <v/>
      </c>
      <c r="C46" s="103"/>
      <c r="D46" s="59"/>
      <c r="E46" s="59"/>
      <c r="F46" s="60"/>
      <c r="G46" s="60"/>
      <c r="H46" s="60"/>
      <c r="I46" s="74"/>
      <c r="J46" s="46"/>
      <c r="K46" s="16"/>
      <c r="L46" s="16"/>
      <c r="S46" s="44" t="str">
        <f>IF(B46="","",COUNTIF(B$8:B46,B46))</f>
        <v/>
      </c>
      <c r="U46" s="44" t="str">
        <f t="shared" si="2"/>
        <v/>
      </c>
      <c r="V46" s="44" t="str">
        <f t="shared" si="3"/>
        <v/>
      </c>
      <c r="W46" s="44" t="str">
        <f t="shared" si="4"/>
        <v/>
      </c>
      <c r="X46" s="44" t="str">
        <f t="shared" si="0"/>
        <v/>
      </c>
      <c r="Z46" s="44" t="str">
        <f t="shared" si="1"/>
        <v/>
      </c>
      <c r="AA46" s="44" t="str">
        <f t="shared" si="5"/>
        <v/>
      </c>
      <c r="AD46" s="44" t="str">
        <f>IF($C46="","",MATCH($C46,選手基本データ入力!$AC$10:$AC97,0))</f>
        <v/>
      </c>
    </row>
    <row r="47" spans="1:30" ht="20.100000000000001" customHeight="1">
      <c r="A47" s="46"/>
      <c r="B47" s="58" t="str" cm="1">
        <f t="array" ref="B47">IF($C47="","",INDEX(選手基本データ入力!$B$10:$B98, $AD47))</f>
        <v/>
      </c>
      <c r="C47" s="103"/>
      <c r="D47" s="59"/>
      <c r="E47" s="59"/>
      <c r="F47" s="60"/>
      <c r="G47" s="60"/>
      <c r="H47" s="60"/>
      <c r="I47" s="74"/>
      <c r="J47" s="46"/>
      <c r="K47" s="16"/>
      <c r="L47" s="16"/>
      <c r="S47" s="44" t="str">
        <f>IF(B47="","",COUNTIF(B$8:B47,B47))</f>
        <v/>
      </c>
      <c r="U47" s="44" t="str">
        <f t="shared" si="2"/>
        <v/>
      </c>
      <c r="V47" s="44" t="str">
        <f t="shared" si="3"/>
        <v/>
      </c>
      <c r="W47" s="44" t="str">
        <f t="shared" si="4"/>
        <v/>
      </c>
      <c r="X47" s="44" t="str">
        <f t="shared" si="0"/>
        <v/>
      </c>
      <c r="Z47" s="44" t="str">
        <f t="shared" si="1"/>
        <v/>
      </c>
      <c r="AA47" s="44" t="str">
        <f t="shared" si="5"/>
        <v/>
      </c>
      <c r="AD47" s="44" t="str">
        <f>IF($C47="","",MATCH($C47,選手基本データ入力!$AC$10:$AC98,0))</f>
        <v/>
      </c>
    </row>
    <row r="48" spans="1:30" ht="20.100000000000001" customHeight="1">
      <c r="A48" s="46"/>
      <c r="B48" s="58" t="str" cm="1">
        <f t="array" ref="B48">IF($C48="","",INDEX(選手基本データ入力!$B$10:$B99, $AD48))</f>
        <v/>
      </c>
      <c r="C48" s="103"/>
      <c r="D48" s="59"/>
      <c r="E48" s="59"/>
      <c r="F48" s="60"/>
      <c r="G48" s="60"/>
      <c r="H48" s="60"/>
      <c r="I48" s="74"/>
      <c r="J48" s="46"/>
      <c r="K48" s="16"/>
      <c r="L48" s="16"/>
      <c r="S48" s="44" t="str">
        <f>IF(B48="","",COUNTIF(B$8:B48,B48))</f>
        <v/>
      </c>
      <c r="U48" s="44" t="str">
        <f t="shared" si="2"/>
        <v/>
      </c>
      <c r="V48" s="44" t="str">
        <f t="shared" si="3"/>
        <v/>
      </c>
      <c r="W48" s="44" t="str">
        <f t="shared" si="4"/>
        <v/>
      </c>
      <c r="X48" s="44" t="str">
        <f t="shared" si="0"/>
        <v/>
      </c>
      <c r="Z48" s="44" t="str">
        <f t="shared" si="1"/>
        <v/>
      </c>
      <c r="AA48" s="44" t="str">
        <f t="shared" si="5"/>
        <v/>
      </c>
      <c r="AD48" s="44" t="str">
        <f>IF($C48="","",MATCH($C48,選手基本データ入力!$AC$10:$AC99,0))</f>
        <v/>
      </c>
    </row>
    <row r="49" spans="1:30" ht="20.100000000000001" customHeight="1">
      <c r="A49" s="46"/>
      <c r="B49" s="58" t="str" cm="1">
        <f t="array" ref="B49">IF($C49="","",INDEX(選手基本データ入力!$B$10:$B100, $AD49))</f>
        <v/>
      </c>
      <c r="C49" s="103"/>
      <c r="D49" s="59"/>
      <c r="E49" s="59"/>
      <c r="F49" s="60"/>
      <c r="G49" s="60"/>
      <c r="H49" s="60"/>
      <c r="I49" s="74"/>
      <c r="J49" s="46"/>
      <c r="K49" s="16"/>
      <c r="L49" s="16"/>
      <c r="S49" s="44" t="str">
        <f>IF(B49="","",COUNTIF(B$8:B49,B49))</f>
        <v/>
      </c>
      <c r="U49" s="44" t="str">
        <f t="shared" si="2"/>
        <v/>
      </c>
      <c r="V49" s="44" t="str">
        <f t="shared" si="3"/>
        <v/>
      </c>
      <c r="W49" s="44" t="str">
        <f t="shared" si="4"/>
        <v/>
      </c>
      <c r="X49" s="44" t="str">
        <f t="shared" si="0"/>
        <v/>
      </c>
      <c r="Z49" s="44" t="str">
        <f t="shared" si="1"/>
        <v/>
      </c>
      <c r="AA49" s="44" t="str">
        <f t="shared" si="5"/>
        <v/>
      </c>
      <c r="AD49" s="44" t="str">
        <f>IF($C49="","",MATCH($C49,選手基本データ入力!$AC$10:$AC100,0))</f>
        <v/>
      </c>
    </row>
    <row r="50" spans="1:30" ht="20.100000000000001" customHeight="1">
      <c r="A50" s="46"/>
      <c r="B50" s="58" t="str" cm="1">
        <f t="array" ref="B50">IF($C50="","",INDEX(選手基本データ入力!$B$10:$B101, $AD50))</f>
        <v/>
      </c>
      <c r="C50" s="103"/>
      <c r="D50" s="59"/>
      <c r="E50" s="59"/>
      <c r="F50" s="60"/>
      <c r="G50" s="60"/>
      <c r="H50" s="60"/>
      <c r="I50" s="74"/>
      <c r="J50" s="46"/>
      <c r="K50" s="16"/>
      <c r="L50" s="16"/>
      <c r="S50" s="44" t="str">
        <f>IF(B50="","",COUNTIF(B$8:B50,B50))</f>
        <v/>
      </c>
      <c r="U50" s="44" t="str">
        <f t="shared" si="2"/>
        <v/>
      </c>
      <c r="V50" s="44" t="str">
        <f t="shared" si="3"/>
        <v/>
      </c>
      <c r="W50" s="44" t="str">
        <f t="shared" si="4"/>
        <v/>
      </c>
      <c r="X50" s="44" t="str">
        <f t="shared" si="0"/>
        <v/>
      </c>
      <c r="Z50" s="44" t="str">
        <f t="shared" si="1"/>
        <v/>
      </c>
      <c r="AA50" s="44" t="str">
        <f t="shared" si="5"/>
        <v/>
      </c>
      <c r="AD50" s="44" t="str">
        <f>IF($C50="","",MATCH($C50,選手基本データ入力!$AC$10:$AC101,0))</f>
        <v/>
      </c>
    </row>
    <row r="51" spans="1:30" ht="20.100000000000001" customHeight="1">
      <c r="A51" s="46"/>
      <c r="B51" s="58" t="str" cm="1">
        <f t="array" ref="B51">IF($C51="","",INDEX(選手基本データ入力!$B$10:$B102, $AD51))</f>
        <v/>
      </c>
      <c r="C51" s="103"/>
      <c r="D51" s="59"/>
      <c r="E51" s="59"/>
      <c r="F51" s="60"/>
      <c r="G51" s="60"/>
      <c r="H51" s="60"/>
      <c r="I51" s="74"/>
      <c r="J51" s="46"/>
      <c r="K51" s="16"/>
      <c r="L51" s="16"/>
      <c r="S51" s="44" t="str">
        <f>IF(B51="","",COUNTIF(B$8:B51,B51))</f>
        <v/>
      </c>
      <c r="U51" s="44" t="str">
        <f t="shared" si="2"/>
        <v/>
      </c>
      <c r="V51" s="44" t="str">
        <f t="shared" si="3"/>
        <v/>
      </c>
      <c r="W51" s="44" t="str">
        <f t="shared" si="4"/>
        <v/>
      </c>
      <c r="X51" s="44" t="str">
        <f t="shared" si="0"/>
        <v/>
      </c>
      <c r="Z51" s="44" t="str">
        <f t="shared" si="1"/>
        <v/>
      </c>
      <c r="AA51" s="44" t="str">
        <f t="shared" si="5"/>
        <v/>
      </c>
      <c r="AD51" s="44" t="str">
        <f>IF($C51="","",MATCH($C51,選手基本データ入力!$AC$10:$AC102,0))</f>
        <v/>
      </c>
    </row>
    <row r="52" spans="1:30" ht="20.100000000000001" customHeight="1">
      <c r="A52" s="46"/>
      <c r="B52" s="58" t="str" cm="1">
        <f t="array" ref="B52">IF($C52="","",INDEX(選手基本データ入力!$B$10:$B103, $AD52))</f>
        <v/>
      </c>
      <c r="C52" s="103"/>
      <c r="D52" s="59"/>
      <c r="E52" s="59"/>
      <c r="F52" s="60"/>
      <c r="G52" s="60"/>
      <c r="H52" s="60"/>
      <c r="I52" s="74"/>
      <c r="J52" s="46"/>
      <c r="K52" s="16"/>
      <c r="L52" s="16"/>
      <c r="S52" s="44" t="str">
        <f>IF(B52="","",COUNTIF(B$8:B52,B52))</f>
        <v/>
      </c>
      <c r="U52" s="44" t="str">
        <f t="shared" si="2"/>
        <v/>
      </c>
      <c r="V52" s="44" t="str">
        <f t="shared" si="3"/>
        <v/>
      </c>
      <c r="W52" s="44" t="str">
        <f t="shared" si="4"/>
        <v/>
      </c>
      <c r="X52" s="44" t="str">
        <f t="shared" si="0"/>
        <v/>
      </c>
      <c r="Z52" s="44" t="str">
        <f t="shared" si="1"/>
        <v/>
      </c>
      <c r="AA52" s="44" t="str">
        <f t="shared" si="5"/>
        <v/>
      </c>
      <c r="AD52" s="44" t="str">
        <f>IF($C52="","",MATCH($C52,選手基本データ入力!$AC$10:$AC103,0))</f>
        <v/>
      </c>
    </row>
    <row r="53" spans="1:30" ht="20.100000000000001" customHeight="1">
      <c r="A53" s="46"/>
      <c r="B53" s="58" t="str" cm="1">
        <f t="array" ref="B53">IF($C53="","",INDEX(選手基本データ入力!$B$10:$B104, $AD53))</f>
        <v/>
      </c>
      <c r="C53" s="103"/>
      <c r="D53" s="59"/>
      <c r="E53" s="59"/>
      <c r="F53" s="60"/>
      <c r="G53" s="60"/>
      <c r="H53" s="60"/>
      <c r="I53" s="74"/>
      <c r="J53" s="46"/>
      <c r="K53" s="16"/>
      <c r="L53" s="16"/>
      <c r="S53" s="44" t="str">
        <f>IF(B53="","",COUNTIF(B$8:B53,B53))</f>
        <v/>
      </c>
      <c r="U53" s="44" t="str">
        <f t="shared" si="2"/>
        <v/>
      </c>
      <c r="V53" s="44" t="str">
        <f t="shared" si="3"/>
        <v/>
      </c>
      <c r="W53" s="44" t="str">
        <f t="shared" si="4"/>
        <v/>
      </c>
      <c r="X53" s="44" t="str">
        <f t="shared" si="0"/>
        <v/>
      </c>
      <c r="Z53" s="44" t="str">
        <f t="shared" si="1"/>
        <v/>
      </c>
      <c r="AA53" s="44" t="str">
        <f t="shared" si="5"/>
        <v/>
      </c>
      <c r="AD53" s="44" t="str">
        <f>IF($C53="","",MATCH($C53,選手基本データ入力!$AC$10:$AC104,0))</f>
        <v/>
      </c>
    </row>
    <row r="54" spans="1:30" ht="20.100000000000001" customHeight="1">
      <c r="A54" s="46"/>
      <c r="B54" s="58" t="str" cm="1">
        <f t="array" ref="B54">IF($C54="","",INDEX(選手基本データ入力!$B$10:$B105, $AD54))</f>
        <v/>
      </c>
      <c r="C54" s="103"/>
      <c r="D54" s="59"/>
      <c r="E54" s="59"/>
      <c r="F54" s="60"/>
      <c r="G54" s="60"/>
      <c r="H54" s="60"/>
      <c r="I54" s="74"/>
      <c r="J54" s="46"/>
      <c r="K54" s="16"/>
      <c r="L54" s="16"/>
      <c r="S54" s="44" t="str">
        <f>IF(B54="","",COUNTIF(B$8:B54,B54))</f>
        <v/>
      </c>
      <c r="U54" s="44" t="str">
        <f t="shared" si="2"/>
        <v/>
      </c>
      <c r="V54" s="44" t="str">
        <f t="shared" si="3"/>
        <v/>
      </c>
      <c r="W54" s="44" t="str">
        <f t="shared" si="4"/>
        <v/>
      </c>
      <c r="X54" s="44" t="str">
        <f t="shared" si="0"/>
        <v/>
      </c>
      <c r="Z54" s="44" t="str">
        <f t="shared" si="1"/>
        <v/>
      </c>
      <c r="AA54" s="44" t="str">
        <f t="shared" si="5"/>
        <v/>
      </c>
      <c r="AD54" s="44" t="str">
        <f>IF($C54="","",MATCH($C54,選手基本データ入力!$AC$10:$AC105,0))</f>
        <v/>
      </c>
    </row>
    <row r="55" spans="1:30" ht="20.100000000000001" customHeight="1">
      <c r="A55" s="46"/>
      <c r="B55" s="58" t="str" cm="1">
        <f t="array" ref="B55">IF($C55="","",INDEX(選手基本データ入力!$B$10:$B106, $AD55))</f>
        <v/>
      </c>
      <c r="C55" s="103"/>
      <c r="D55" s="59"/>
      <c r="E55" s="59"/>
      <c r="F55" s="60"/>
      <c r="G55" s="60"/>
      <c r="H55" s="60"/>
      <c r="I55" s="74"/>
      <c r="J55" s="46"/>
      <c r="K55" s="16"/>
      <c r="L55" s="16"/>
      <c r="S55" s="44" t="str">
        <f>IF(B55="","",COUNTIF(B$8:B55,B55))</f>
        <v/>
      </c>
      <c r="U55" s="44" t="str">
        <f t="shared" si="2"/>
        <v/>
      </c>
      <c r="V55" s="44" t="str">
        <f t="shared" si="3"/>
        <v/>
      </c>
      <c r="W55" s="44" t="str">
        <f t="shared" si="4"/>
        <v/>
      </c>
      <c r="X55" s="44" t="str">
        <f t="shared" si="0"/>
        <v/>
      </c>
      <c r="Z55" s="44" t="str">
        <f t="shared" si="1"/>
        <v/>
      </c>
      <c r="AA55" s="44" t="str">
        <f t="shared" si="5"/>
        <v/>
      </c>
      <c r="AD55" s="44" t="str">
        <f>IF($C55="","",MATCH($C55,選手基本データ入力!$AC$10:$AC106,0))</f>
        <v/>
      </c>
    </row>
    <row r="56" spans="1:30" ht="20.100000000000001" customHeight="1">
      <c r="A56" s="46"/>
      <c r="B56" s="58" t="str" cm="1">
        <f t="array" ref="B56">IF($C56="","",INDEX(選手基本データ入力!$B$10:$B107, $AD56))</f>
        <v/>
      </c>
      <c r="C56" s="103"/>
      <c r="D56" s="59"/>
      <c r="E56" s="59"/>
      <c r="F56" s="60"/>
      <c r="G56" s="60"/>
      <c r="H56" s="60"/>
      <c r="I56" s="74"/>
      <c r="J56" s="46"/>
      <c r="K56" s="16"/>
      <c r="L56" s="16"/>
      <c r="S56" s="44" t="str">
        <f>IF(B56="","",COUNTIF(B$8:B56,B56))</f>
        <v/>
      </c>
      <c r="U56" s="44" t="str">
        <f t="shared" si="2"/>
        <v/>
      </c>
      <c r="V56" s="44" t="str">
        <f t="shared" si="3"/>
        <v/>
      </c>
      <c r="W56" s="44" t="str">
        <f t="shared" si="4"/>
        <v/>
      </c>
      <c r="X56" s="44" t="str">
        <f t="shared" si="0"/>
        <v/>
      </c>
      <c r="Z56" s="44" t="str">
        <f t="shared" si="1"/>
        <v/>
      </c>
      <c r="AA56" s="44" t="str">
        <f t="shared" si="5"/>
        <v/>
      </c>
      <c r="AD56" s="44" t="str">
        <f>IF($C56="","",MATCH($C56,選手基本データ入力!$AC$10:$AC107,0))</f>
        <v/>
      </c>
    </row>
    <row r="57" spans="1:30" ht="20.100000000000001" customHeight="1">
      <c r="A57" s="46"/>
      <c r="B57" s="58" t="str" cm="1">
        <f t="array" ref="B57">IF($C57="","",INDEX(選手基本データ入力!$B$10:$B108, $AD57))</f>
        <v/>
      </c>
      <c r="C57" s="103"/>
      <c r="D57" s="59"/>
      <c r="E57" s="59"/>
      <c r="F57" s="60"/>
      <c r="G57" s="60"/>
      <c r="H57" s="60"/>
      <c r="I57" s="74"/>
      <c r="J57" s="46"/>
      <c r="K57" s="16"/>
      <c r="L57" s="16"/>
      <c r="S57" s="44" t="str">
        <f>IF(B57="","",COUNTIF(B$8:B57,B57))</f>
        <v/>
      </c>
      <c r="U57" s="44" t="str">
        <f t="shared" si="2"/>
        <v/>
      </c>
      <c r="V57" s="44" t="str">
        <f t="shared" si="3"/>
        <v/>
      </c>
      <c r="W57" s="44" t="str">
        <f t="shared" si="4"/>
        <v/>
      </c>
      <c r="X57" s="44" t="str">
        <f t="shared" si="0"/>
        <v/>
      </c>
      <c r="Z57" s="44" t="str">
        <f t="shared" si="1"/>
        <v/>
      </c>
      <c r="AA57" s="44" t="str">
        <f t="shared" si="5"/>
        <v/>
      </c>
      <c r="AD57" s="44" t="str">
        <f>IF($C57="","",MATCH($C57,選手基本データ入力!$AC$10:$AC108,0))</f>
        <v/>
      </c>
    </row>
    <row r="58" spans="1:30" ht="20.100000000000001" customHeight="1">
      <c r="A58" s="46"/>
      <c r="B58" s="58" t="str" cm="1">
        <f t="array" ref="B58">IF($C58="","",INDEX(選手基本データ入力!$B$10:$B109, $AD58))</f>
        <v/>
      </c>
      <c r="C58" s="103"/>
      <c r="D58" s="59"/>
      <c r="E58" s="59"/>
      <c r="F58" s="60"/>
      <c r="G58" s="60"/>
      <c r="H58" s="60"/>
      <c r="I58" s="74"/>
      <c r="J58" s="46"/>
      <c r="K58" s="16"/>
      <c r="L58" s="16"/>
      <c r="S58" s="44" t="str">
        <f>IF(B58="","",COUNTIF(B$8:B58,B58))</f>
        <v/>
      </c>
      <c r="U58" s="44" t="str">
        <f t="shared" si="2"/>
        <v/>
      </c>
      <c r="V58" s="44" t="str">
        <f t="shared" si="3"/>
        <v/>
      </c>
      <c r="W58" s="44" t="str">
        <f t="shared" si="4"/>
        <v/>
      </c>
      <c r="X58" s="44" t="str">
        <f t="shared" si="0"/>
        <v/>
      </c>
      <c r="Z58" s="44" t="str">
        <f t="shared" si="1"/>
        <v/>
      </c>
      <c r="AA58" s="44" t="str">
        <f t="shared" si="5"/>
        <v/>
      </c>
      <c r="AD58" s="44" t="str">
        <f>IF($C58="","",MATCH($C58,選手基本データ入力!$AC$10:$AC109,0))</f>
        <v/>
      </c>
    </row>
    <row r="59" spans="1:30" ht="20.100000000000001" customHeight="1">
      <c r="A59" s="46"/>
      <c r="B59" s="58" t="str" cm="1">
        <f t="array" ref="B59">IF($C59="","",INDEX(選手基本データ入力!$B$10:$B110, $AD59))</f>
        <v/>
      </c>
      <c r="C59" s="103"/>
      <c r="D59" s="59"/>
      <c r="E59" s="59"/>
      <c r="F59" s="60"/>
      <c r="G59" s="60"/>
      <c r="H59" s="60"/>
      <c r="I59" s="74"/>
      <c r="J59" s="46"/>
      <c r="K59" s="16"/>
      <c r="L59" s="16"/>
      <c r="S59" s="44" t="str">
        <f>IF(B59="","",COUNTIF(B$8:B59,B59))</f>
        <v/>
      </c>
      <c r="U59" s="44" t="str">
        <f t="shared" si="2"/>
        <v/>
      </c>
      <c r="V59" s="44" t="str">
        <f t="shared" si="3"/>
        <v/>
      </c>
      <c r="W59" s="44" t="str">
        <f t="shared" si="4"/>
        <v/>
      </c>
      <c r="X59" s="44" t="str">
        <f t="shared" si="0"/>
        <v/>
      </c>
      <c r="Z59" s="44" t="str">
        <f t="shared" si="1"/>
        <v/>
      </c>
      <c r="AA59" s="44" t="str">
        <f t="shared" si="5"/>
        <v/>
      </c>
      <c r="AD59" s="44" t="str">
        <f>IF($C59="","",MATCH($C59,選手基本データ入力!$AC$10:$AC110,0))</f>
        <v/>
      </c>
    </row>
    <row r="60" spans="1:30" ht="20.100000000000001" customHeight="1">
      <c r="A60" s="46"/>
      <c r="B60" s="58" t="str" cm="1">
        <f t="array" ref="B60">IF($C60="","",INDEX(選手基本データ入力!$B$10:$B111, $AD60))</f>
        <v/>
      </c>
      <c r="C60" s="103"/>
      <c r="D60" s="59"/>
      <c r="E60" s="59"/>
      <c r="F60" s="60"/>
      <c r="G60" s="60"/>
      <c r="H60" s="60"/>
      <c r="I60" s="74"/>
      <c r="J60" s="46"/>
      <c r="K60" s="16"/>
      <c r="L60" s="16"/>
      <c r="S60" s="44" t="str">
        <f>IF(B60="","",COUNTIF(B$8:B60,B60))</f>
        <v/>
      </c>
      <c r="U60" s="44" t="str">
        <f t="shared" si="2"/>
        <v/>
      </c>
      <c r="V60" s="44" t="str">
        <f t="shared" si="3"/>
        <v/>
      </c>
      <c r="W60" s="44" t="str">
        <f t="shared" si="4"/>
        <v/>
      </c>
      <c r="X60" s="44" t="str">
        <f t="shared" si="0"/>
        <v/>
      </c>
      <c r="Z60" s="44" t="str">
        <f t="shared" si="1"/>
        <v/>
      </c>
      <c r="AA60" s="44" t="str">
        <f t="shared" si="5"/>
        <v/>
      </c>
      <c r="AD60" s="44" t="str">
        <f>IF($C60="","",MATCH($C60,選手基本データ入力!$AC$10:$AC111,0))</f>
        <v/>
      </c>
    </row>
    <row r="61" spans="1:30" ht="20.100000000000001" customHeight="1">
      <c r="A61" s="46"/>
      <c r="B61" s="58" t="str" cm="1">
        <f t="array" ref="B61">IF($C61="","",INDEX(選手基本データ入力!$B$10:$B112, $AD61))</f>
        <v/>
      </c>
      <c r="C61" s="103"/>
      <c r="D61" s="59"/>
      <c r="E61" s="59"/>
      <c r="F61" s="60"/>
      <c r="G61" s="60"/>
      <c r="H61" s="60"/>
      <c r="I61" s="74"/>
      <c r="J61" s="46"/>
      <c r="K61" s="16"/>
      <c r="L61" s="16"/>
      <c r="S61" s="44" t="str">
        <f>IF(B61="","",COUNTIF(B$8:B61,B61))</f>
        <v/>
      </c>
      <c r="U61" s="44" t="str">
        <f t="shared" si="2"/>
        <v/>
      </c>
      <c r="V61" s="44" t="str">
        <f t="shared" si="3"/>
        <v/>
      </c>
      <c r="W61" s="44" t="str">
        <f t="shared" si="4"/>
        <v/>
      </c>
      <c r="X61" s="44" t="str">
        <f t="shared" si="0"/>
        <v/>
      </c>
      <c r="Z61" s="44" t="str">
        <f t="shared" si="1"/>
        <v/>
      </c>
      <c r="AA61" s="44" t="str">
        <f t="shared" si="5"/>
        <v/>
      </c>
      <c r="AD61" s="44" t="str">
        <f>IF($C61="","",MATCH($C61,選手基本データ入力!$AC$10:$AC112,0))</f>
        <v/>
      </c>
    </row>
    <row r="62" spans="1:30" ht="20.100000000000001" customHeight="1">
      <c r="A62" s="46"/>
      <c r="B62" s="58" t="str" cm="1">
        <f t="array" ref="B62">IF($C62="","",INDEX(選手基本データ入力!$B$10:$B113, $AD62))</f>
        <v/>
      </c>
      <c r="C62" s="103"/>
      <c r="D62" s="59"/>
      <c r="E62" s="59"/>
      <c r="F62" s="60"/>
      <c r="G62" s="60"/>
      <c r="H62" s="60"/>
      <c r="I62" s="74"/>
      <c r="J62" s="46"/>
      <c r="K62" s="16"/>
      <c r="L62" s="16"/>
      <c r="S62" s="44" t="str">
        <f>IF(B62="","",COUNTIF(B$8:B62,B62))</f>
        <v/>
      </c>
      <c r="U62" s="44" t="str">
        <f t="shared" si="2"/>
        <v/>
      </c>
      <c r="V62" s="44" t="str">
        <f t="shared" si="3"/>
        <v/>
      </c>
      <c r="W62" s="44" t="str">
        <f t="shared" si="4"/>
        <v/>
      </c>
      <c r="X62" s="44" t="str">
        <f t="shared" si="0"/>
        <v/>
      </c>
      <c r="Z62" s="44" t="str">
        <f t="shared" si="1"/>
        <v/>
      </c>
      <c r="AA62" s="44" t="str">
        <f t="shared" si="5"/>
        <v/>
      </c>
      <c r="AD62" s="44" t="str">
        <f>IF($C62="","",MATCH($C62,選手基本データ入力!$AC$10:$AC113,0))</f>
        <v/>
      </c>
    </row>
    <row r="63" spans="1:30" ht="20.100000000000001" customHeight="1">
      <c r="A63" s="46"/>
      <c r="B63" s="58" t="str" cm="1">
        <f t="array" ref="B63">IF($C63="","",INDEX(選手基本データ入力!$B$10:$B114, $AD63))</f>
        <v/>
      </c>
      <c r="C63" s="103"/>
      <c r="D63" s="59"/>
      <c r="E63" s="59"/>
      <c r="F63" s="60"/>
      <c r="G63" s="60"/>
      <c r="H63" s="60"/>
      <c r="I63" s="74"/>
      <c r="J63" s="46"/>
      <c r="K63" s="16"/>
      <c r="L63" s="16"/>
      <c r="S63" s="44" t="str">
        <f>IF(B63="","",COUNTIF(B$8:B63,B63))</f>
        <v/>
      </c>
      <c r="U63" s="44" t="str">
        <f t="shared" si="2"/>
        <v/>
      </c>
      <c r="V63" s="44" t="str">
        <f t="shared" si="3"/>
        <v/>
      </c>
      <c r="W63" s="44" t="str">
        <f t="shared" si="4"/>
        <v/>
      </c>
      <c r="X63" s="44" t="str">
        <f t="shared" si="0"/>
        <v/>
      </c>
      <c r="Z63" s="44" t="str">
        <f t="shared" si="1"/>
        <v/>
      </c>
      <c r="AA63" s="44" t="str">
        <f t="shared" si="5"/>
        <v/>
      </c>
      <c r="AD63" s="44" t="str">
        <f>IF($C63="","",MATCH($C63,選手基本データ入力!$AC$10:$AC114,0))</f>
        <v/>
      </c>
    </row>
    <row r="64" spans="1:30" ht="20.100000000000001" customHeight="1">
      <c r="A64" s="46"/>
      <c r="B64" s="58" t="str" cm="1">
        <f t="array" ref="B64">IF($C64="","",INDEX(選手基本データ入力!$B$10:$B115, $AD64))</f>
        <v/>
      </c>
      <c r="C64" s="103"/>
      <c r="D64" s="59"/>
      <c r="E64" s="59"/>
      <c r="F64" s="60"/>
      <c r="G64" s="60"/>
      <c r="H64" s="60"/>
      <c r="I64" s="74"/>
      <c r="J64" s="46"/>
      <c r="K64" s="16"/>
      <c r="L64" s="16"/>
      <c r="S64" s="44" t="str">
        <f>IF(B64="","",COUNTIF(B$8:B64,B64))</f>
        <v/>
      </c>
      <c r="U64" s="44" t="str">
        <f t="shared" si="2"/>
        <v/>
      </c>
      <c r="V64" s="44" t="str">
        <f t="shared" si="3"/>
        <v/>
      </c>
      <c r="W64" s="44" t="str">
        <f t="shared" si="4"/>
        <v/>
      </c>
      <c r="X64" s="44" t="str">
        <f t="shared" si="0"/>
        <v/>
      </c>
      <c r="Z64" s="44" t="str">
        <f t="shared" si="1"/>
        <v/>
      </c>
      <c r="AA64" s="44" t="str">
        <f t="shared" si="5"/>
        <v/>
      </c>
      <c r="AD64" s="44" t="str">
        <f>IF($C64="","",MATCH($C64,選手基本データ入力!$AC$10:$AC115,0))</f>
        <v/>
      </c>
    </row>
    <row r="65" spans="1:30" ht="20.100000000000001" customHeight="1">
      <c r="A65" s="46"/>
      <c r="B65" s="58" t="str" cm="1">
        <f t="array" ref="B65">IF($C65="","",INDEX(選手基本データ入力!$B$10:$B116, $AD65))</f>
        <v/>
      </c>
      <c r="C65" s="103"/>
      <c r="D65" s="59"/>
      <c r="E65" s="59"/>
      <c r="F65" s="60"/>
      <c r="G65" s="60"/>
      <c r="H65" s="60"/>
      <c r="I65" s="74"/>
      <c r="J65" s="46"/>
      <c r="K65" s="16"/>
      <c r="L65" s="16"/>
      <c r="S65" s="44" t="str">
        <f>IF(B65="","",COUNTIF(B$8:B65,B65))</f>
        <v/>
      </c>
      <c r="U65" s="44" t="str">
        <f t="shared" si="2"/>
        <v/>
      </c>
      <c r="V65" s="44" t="str">
        <f t="shared" si="3"/>
        <v/>
      </c>
      <c r="W65" s="44" t="str">
        <f t="shared" si="4"/>
        <v/>
      </c>
      <c r="X65" s="44" t="str">
        <f t="shared" si="0"/>
        <v/>
      </c>
      <c r="Z65" s="44" t="str">
        <f t="shared" si="1"/>
        <v/>
      </c>
      <c r="AA65" s="44" t="str">
        <f t="shared" si="5"/>
        <v/>
      </c>
      <c r="AD65" s="44" t="str">
        <f>IF($C65="","",MATCH($C65,選手基本データ入力!$AC$10:$AC116,0))</f>
        <v/>
      </c>
    </row>
    <row r="66" spans="1:30" ht="20.100000000000001" customHeight="1">
      <c r="A66" s="46"/>
      <c r="B66" s="58" t="str" cm="1">
        <f t="array" ref="B66">IF($C66="","",INDEX(選手基本データ入力!$B$10:$B117, $AD66))</f>
        <v/>
      </c>
      <c r="C66" s="103"/>
      <c r="D66" s="59"/>
      <c r="E66" s="59"/>
      <c r="F66" s="60"/>
      <c r="G66" s="60"/>
      <c r="H66" s="60"/>
      <c r="I66" s="74"/>
      <c r="J66" s="46"/>
      <c r="K66" s="16"/>
      <c r="L66" s="16"/>
      <c r="S66" s="44" t="str">
        <f>IF(B66="","",COUNTIF(B$8:B66,B66))</f>
        <v/>
      </c>
      <c r="U66" s="44" t="str">
        <f t="shared" si="2"/>
        <v/>
      </c>
      <c r="V66" s="44" t="str">
        <f t="shared" si="3"/>
        <v/>
      </c>
      <c r="W66" s="44" t="str">
        <f t="shared" si="4"/>
        <v/>
      </c>
      <c r="X66" s="44" t="str">
        <f t="shared" si="0"/>
        <v/>
      </c>
      <c r="Z66" s="44" t="str">
        <f t="shared" si="1"/>
        <v/>
      </c>
      <c r="AA66" s="44" t="str">
        <f t="shared" si="5"/>
        <v/>
      </c>
      <c r="AD66" s="44" t="str">
        <f>IF($C66="","",MATCH($C66,選手基本データ入力!$AC$10:$AC117,0))</f>
        <v/>
      </c>
    </row>
    <row r="67" spans="1:30" ht="20.100000000000001" customHeight="1">
      <c r="A67" s="46"/>
      <c r="B67" s="58" t="str" cm="1">
        <f t="array" ref="B67">IF($C67="","",INDEX(選手基本データ入力!$B$10:$B118, $AD67))</f>
        <v/>
      </c>
      <c r="C67" s="103"/>
      <c r="D67" s="59"/>
      <c r="E67" s="59"/>
      <c r="F67" s="60"/>
      <c r="G67" s="60"/>
      <c r="H67" s="60"/>
      <c r="I67" s="74"/>
      <c r="J67" s="46"/>
      <c r="K67" s="16"/>
      <c r="L67" s="16"/>
      <c r="S67" s="44" t="str">
        <f>IF(B67="","",COUNTIF(B$8:B67,B67))</f>
        <v/>
      </c>
      <c r="U67" s="44" t="str">
        <f t="shared" si="2"/>
        <v/>
      </c>
      <c r="V67" s="44" t="str">
        <f t="shared" si="3"/>
        <v/>
      </c>
      <c r="W67" s="44" t="str">
        <f t="shared" si="4"/>
        <v/>
      </c>
      <c r="X67" s="44" t="str">
        <f t="shared" si="0"/>
        <v/>
      </c>
      <c r="Z67" s="44" t="str">
        <f t="shared" si="1"/>
        <v/>
      </c>
      <c r="AA67" s="44" t="str">
        <f t="shared" si="5"/>
        <v/>
      </c>
      <c r="AD67" s="44" t="str">
        <f>IF($C67="","",MATCH($C67,選手基本データ入力!$AC$10:$AC118,0))</f>
        <v/>
      </c>
    </row>
    <row r="68" spans="1:30" ht="20.100000000000001" customHeight="1">
      <c r="A68" s="46"/>
      <c r="B68" s="58" t="str" cm="1">
        <f t="array" ref="B68">IF($C68="","",INDEX(選手基本データ入力!$B$10:$B119, $AD68))</f>
        <v/>
      </c>
      <c r="C68" s="103"/>
      <c r="D68" s="59"/>
      <c r="E68" s="59"/>
      <c r="F68" s="60"/>
      <c r="G68" s="60"/>
      <c r="H68" s="60"/>
      <c r="I68" s="74"/>
      <c r="J68" s="46"/>
      <c r="K68" s="16"/>
      <c r="L68" s="16"/>
      <c r="S68" s="44" t="str">
        <f>IF(B68="","",COUNTIF(B$8:B68,B68))</f>
        <v/>
      </c>
      <c r="U68" s="44" t="str">
        <f t="shared" si="2"/>
        <v/>
      </c>
      <c r="V68" s="44" t="str">
        <f t="shared" si="3"/>
        <v/>
      </c>
      <c r="W68" s="44" t="str">
        <f t="shared" si="4"/>
        <v/>
      </c>
      <c r="X68" s="44" t="str">
        <f t="shared" si="0"/>
        <v/>
      </c>
      <c r="Z68" s="44" t="str">
        <f t="shared" si="1"/>
        <v/>
      </c>
      <c r="AA68" s="44" t="str">
        <f t="shared" si="5"/>
        <v/>
      </c>
      <c r="AD68" s="44" t="str">
        <f>IF($C68="","",MATCH($C68,選手基本データ入力!$AC$10:$AC119,0))</f>
        <v/>
      </c>
    </row>
    <row r="69" spans="1:30" ht="20.100000000000001" customHeight="1">
      <c r="A69" s="46"/>
      <c r="B69" s="58" t="str" cm="1">
        <f t="array" ref="B69">IF($C69="","",INDEX(選手基本データ入力!$B$10:$B120, $AD69))</f>
        <v/>
      </c>
      <c r="C69" s="103"/>
      <c r="D69" s="59"/>
      <c r="E69" s="59"/>
      <c r="F69" s="60"/>
      <c r="G69" s="60"/>
      <c r="H69" s="60"/>
      <c r="I69" s="74"/>
      <c r="J69" s="46"/>
      <c r="K69" s="16"/>
      <c r="L69" s="16"/>
      <c r="S69" s="44" t="str">
        <f>IF(B69="","",COUNTIF(B$8:B69,B69))</f>
        <v/>
      </c>
      <c r="U69" s="44" t="str">
        <f t="shared" si="2"/>
        <v/>
      </c>
      <c r="V69" s="44" t="str">
        <f t="shared" si="3"/>
        <v/>
      </c>
      <c r="W69" s="44" t="str">
        <f t="shared" si="4"/>
        <v/>
      </c>
      <c r="X69" s="44" t="str">
        <f t="shared" si="0"/>
        <v/>
      </c>
      <c r="Z69" s="44" t="str">
        <f t="shared" si="1"/>
        <v/>
      </c>
      <c r="AA69" s="44" t="str">
        <f t="shared" si="5"/>
        <v/>
      </c>
      <c r="AD69" s="44" t="str">
        <f>IF($C69="","",MATCH($C69,選手基本データ入力!$AC$10:$AC120,0))</f>
        <v/>
      </c>
    </row>
    <row r="70" spans="1:30" ht="20.100000000000001" customHeight="1">
      <c r="A70" s="46"/>
      <c r="B70" s="58" t="str" cm="1">
        <f t="array" ref="B70">IF($C70="","",INDEX(選手基本データ入力!$B$10:$B121, $AD70))</f>
        <v/>
      </c>
      <c r="C70" s="103"/>
      <c r="D70" s="59"/>
      <c r="E70" s="59"/>
      <c r="F70" s="60"/>
      <c r="G70" s="60"/>
      <c r="H70" s="60"/>
      <c r="I70" s="74"/>
      <c r="J70" s="46"/>
      <c r="K70" s="16"/>
      <c r="L70" s="16"/>
      <c r="S70" s="44" t="str">
        <f>IF(B70="","",COUNTIF(B$8:B70,B70))</f>
        <v/>
      </c>
      <c r="U70" s="44" t="str">
        <f t="shared" si="2"/>
        <v/>
      </c>
      <c r="V70" s="44" t="str">
        <f t="shared" si="3"/>
        <v/>
      </c>
      <c r="W70" s="44" t="str">
        <f t="shared" si="4"/>
        <v/>
      </c>
      <c r="X70" s="44" t="str">
        <f t="shared" si="0"/>
        <v/>
      </c>
      <c r="Z70" s="44" t="str">
        <f t="shared" si="1"/>
        <v/>
      </c>
      <c r="AA70" s="44" t="str">
        <f t="shared" si="5"/>
        <v/>
      </c>
      <c r="AD70" s="44" t="str">
        <f>IF($C70="","",MATCH($C70,選手基本データ入力!$AC$10:$AC121,0))</f>
        <v/>
      </c>
    </row>
    <row r="71" spans="1:30" ht="20.100000000000001" customHeight="1">
      <c r="A71" s="46"/>
      <c r="B71" s="58" t="str" cm="1">
        <f t="array" ref="B71">IF($C71="","",INDEX(選手基本データ入力!$B$10:$B122, $AD71))</f>
        <v/>
      </c>
      <c r="C71" s="103"/>
      <c r="D71" s="59"/>
      <c r="E71" s="59"/>
      <c r="F71" s="60"/>
      <c r="G71" s="60"/>
      <c r="H71" s="60"/>
      <c r="I71" s="74"/>
      <c r="J71" s="46"/>
      <c r="K71" s="16"/>
      <c r="L71" s="16"/>
      <c r="S71" s="44" t="str">
        <f>IF(B71="","",COUNTIF(B$8:B71,B71))</f>
        <v/>
      </c>
      <c r="U71" s="44" t="str">
        <f t="shared" si="2"/>
        <v/>
      </c>
      <c r="V71" s="44" t="str">
        <f t="shared" si="3"/>
        <v/>
      </c>
      <c r="W71" s="44" t="str">
        <f t="shared" si="4"/>
        <v/>
      </c>
      <c r="X71" s="44" t="str">
        <f t="shared" si="0"/>
        <v/>
      </c>
      <c r="Z71" s="44" t="str">
        <f t="shared" si="1"/>
        <v/>
      </c>
      <c r="AA71" s="44" t="str">
        <f t="shared" si="5"/>
        <v/>
      </c>
      <c r="AD71" s="44" t="str">
        <f>IF($C71="","",MATCH($C71,選手基本データ入力!$AC$10:$AC122,0))</f>
        <v/>
      </c>
    </row>
    <row r="72" spans="1:30" ht="20.100000000000001" customHeight="1">
      <c r="A72" s="46"/>
      <c r="B72" s="58" t="str" cm="1">
        <f t="array" ref="B72">IF($C72="","",INDEX(選手基本データ入力!$B$10:$B123, $AD72))</f>
        <v/>
      </c>
      <c r="C72" s="103"/>
      <c r="D72" s="59"/>
      <c r="E72" s="59"/>
      <c r="F72" s="60"/>
      <c r="G72" s="60"/>
      <c r="H72" s="60"/>
      <c r="I72" s="74"/>
      <c r="J72" s="46"/>
      <c r="K72" s="16"/>
      <c r="L72" s="16"/>
      <c r="S72" s="44" t="str">
        <f>IF(B72="","",COUNTIF(B$8:B72,B72))</f>
        <v/>
      </c>
      <c r="U72" s="44" t="str">
        <f t="shared" si="2"/>
        <v/>
      </c>
      <c r="V72" s="44" t="str">
        <f t="shared" si="3"/>
        <v/>
      </c>
      <c r="W72" s="44" t="str">
        <f t="shared" si="4"/>
        <v/>
      </c>
      <c r="X72" s="44" t="str">
        <f t="shared" ref="X72:X135" si="6">IF($C72="","",IF(AND($F72="",$G72="",$H72=""),"99:59:99",
ASC($F72)&amp;
IF($F72="","",":")
&amp;
IF(LEN($G72)=0,"00",IF(LEN($G72)=1,IF($F72="",ASC($G72),"0"&amp;ASC($G72)),ASC($G72)))&amp;"."&amp;
IF(LEN($H72)=0,"00",IF(LEN($H72)=1,"0"&amp;ASC($H72),ASC($H72)))))</f>
        <v/>
      </c>
      <c r="Z72" s="44" t="str">
        <f t="shared" ref="Z72:Z135" si="7">IF($E72="","",$U72&amp;
IF($V72=1,"0025",
IF($V72=2,"0050",
IF($V72=3,"0100",
IF($V72=4,"0200",
IF($V72=5,"0400",
IF($V72=6,"0800",
IF($V72=7,"1500",
IF($V72=8,"0300",
IF($V72=9,"0075",
))))))))))</f>
        <v/>
      </c>
      <c r="AA72" s="44" t="str">
        <f t="shared" si="5"/>
        <v/>
      </c>
      <c r="AD72" s="44" t="str">
        <f>IF($C72="","",MATCH($C72,選手基本データ入力!$AC$10:$AC123,0))</f>
        <v/>
      </c>
    </row>
    <row r="73" spans="1:30" ht="20.100000000000001" customHeight="1">
      <c r="A73" s="46"/>
      <c r="B73" s="58" t="str" cm="1">
        <f t="array" ref="B73">IF($C73="","",INDEX(選手基本データ入力!$B$10:$B124, $AD73))</f>
        <v/>
      </c>
      <c r="C73" s="103"/>
      <c r="D73" s="59"/>
      <c r="E73" s="59"/>
      <c r="F73" s="60"/>
      <c r="G73" s="60"/>
      <c r="H73" s="60"/>
      <c r="I73" s="74"/>
      <c r="J73" s="46"/>
      <c r="K73" s="16"/>
      <c r="L73" s="16"/>
      <c r="S73" s="44" t="str">
        <f>IF(B73="","",COUNTIF(B$8:B73,B73))</f>
        <v/>
      </c>
      <c r="U73" s="44" t="str">
        <f t="shared" ref="U73:U136" si="8">IF($D73="自由形",1,
IF($D73="背泳ぎ",2,
IF($D73="平泳ぎ",3,
IF($D73="バタフライ",4,
IF($D73="個人メドレー",5,""
)))))</f>
        <v/>
      </c>
      <c r="V73" s="44" t="str">
        <f t="shared" ref="V73:V136" si="9">IF($E73="25m",1,
IF($E73="50m",2,
IF($E73="100m",3,
IF($E73="200m",4,
IF($E73="400m",6,
IF($E73="800m",7,
IF($E73="1500m",8,
IF($E73="300m",5,
IF($E73="75m",9,""
)))))))))</f>
        <v/>
      </c>
      <c r="W73" s="44" t="str">
        <f t="shared" ref="W73:W136" si="10">ASC($I73)</f>
        <v/>
      </c>
      <c r="X73" s="44" t="str">
        <f t="shared" si="6"/>
        <v/>
      </c>
      <c r="Z73" s="44" t="str">
        <f t="shared" si="7"/>
        <v/>
      </c>
      <c r="AA73" s="44" t="str">
        <f t="shared" si="5"/>
        <v/>
      </c>
      <c r="AD73" s="44" t="str">
        <f>IF($C73="","",MATCH($C73,選手基本データ入力!$AC$10:$AC124,0))</f>
        <v/>
      </c>
    </row>
    <row r="74" spans="1:30" ht="20.100000000000001" customHeight="1">
      <c r="A74" s="46"/>
      <c r="B74" s="58" t="str" cm="1">
        <f t="array" ref="B74">IF($C74="","",INDEX(選手基本データ入力!$B$10:$B125, $AD74))</f>
        <v/>
      </c>
      <c r="C74" s="103"/>
      <c r="D74" s="59"/>
      <c r="E74" s="59"/>
      <c r="F74" s="60"/>
      <c r="G74" s="60"/>
      <c r="H74" s="60"/>
      <c r="I74" s="74"/>
      <c r="J74" s="46"/>
      <c r="K74" s="16"/>
      <c r="L74" s="16"/>
      <c r="S74" s="44" t="str">
        <f>IF(B74="","",COUNTIF(B$8:B74,B74))</f>
        <v/>
      </c>
      <c r="U74" s="44" t="str">
        <f t="shared" si="8"/>
        <v/>
      </c>
      <c r="V74" s="44" t="str">
        <f t="shared" si="9"/>
        <v/>
      </c>
      <c r="W74" s="44" t="str">
        <f t="shared" si="10"/>
        <v/>
      </c>
      <c r="X74" s="44" t="str">
        <f t="shared" si="6"/>
        <v/>
      </c>
      <c r="Z74" s="44" t="str">
        <f t="shared" si="7"/>
        <v/>
      </c>
      <c r="AA74" s="44" t="str">
        <f t="shared" ref="AA74:AA137" si="11">IF($C74="","",
IF(AND($F74="",$G74="",$H74=""),"99:59:99",
IF(LEN($F74)=0,"00",
IF(LEN($F74)=1,"0"&amp;ASC($F74),ASC($F74)))&amp;IF(LEN($G74)=1,"0"&amp;ASC(G74),ASC($G74))&amp;"."&amp;IF(LEN($H74)=0,"00",IF(LEN($H74)=1,"0"&amp;ASC($H74),ASC($H74)))
))</f>
        <v/>
      </c>
      <c r="AD74" s="44" t="str">
        <f>IF($C74="","",MATCH($C74,選手基本データ入力!$AC$10:$AC125,0))</f>
        <v/>
      </c>
    </row>
    <row r="75" spans="1:30" ht="20.100000000000001" customHeight="1">
      <c r="A75" s="46"/>
      <c r="B75" s="58" t="str" cm="1">
        <f t="array" ref="B75">IF($C75="","",INDEX(選手基本データ入力!$B$10:$B126, $AD75))</f>
        <v/>
      </c>
      <c r="C75" s="103"/>
      <c r="D75" s="59"/>
      <c r="E75" s="59"/>
      <c r="F75" s="60"/>
      <c r="G75" s="60"/>
      <c r="H75" s="60"/>
      <c r="I75" s="74"/>
      <c r="J75" s="46"/>
      <c r="K75" s="16"/>
      <c r="L75" s="16"/>
      <c r="S75" s="44" t="str">
        <f>IF(B75="","",COUNTIF(B$8:B75,B75))</f>
        <v/>
      </c>
      <c r="U75" s="44" t="str">
        <f t="shared" si="8"/>
        <v/>
      </c>
      <c r="V75" s="44" t="str">
        <f t="shared" si="9"/>
        <v/>
      </c>
      <c r="W75" s="44" t="str">
        <f t="shared" si="10"/>
        <v/>
      </c>
      <c r="X75" s="44" t="str">
        <f t="shared" si="6"/>
        <v/>
      </c>
      <c r="Z75" s="44" t="str">
        <f t="shared" si="7"/>
        <v/>
      </c>
      <c r="AA75" s="44" t="str">
        <f t="shared" si="11"/>
        <v/>
      </c>
      <c r="AD75" s="44" t="str">
        <f>IF($C75="","",MATCH($C75,選手基本データ入力!$AC$10:$AC126,0))</f>
        <v/>
      </c>
    </row>
    <row r="76" spans="1:30" ht="20.100000000000001" customHeight="1">
      <c r="A76" s="46"/>
      <c r="B76" s="58" t="str" cm="1">
        <f t="array" ref="B76">IF($C76="","",INDEX(選手基本データ入力!$B$10:$B127, $AD76))</f>
        <v/>
      </c>
      <c r="C76" s="103"/>
      <c r="D76" s="59"/>
      <c r="E76" s="59"/>
      <c r="F76" s="60"/>
      <c r="G76" s="60"/>
      <c r="H76" s="60"/>
      <c r="I76" s="74"/>
      <c r="J76" s="46"/>
      <c r="K76" s="16"/>
      <c r="L76" s="16"/>
      <c r="S76" s="44" t="str">
        <f>IF(B76="","",COUNTIF(B$8:B76,B76))</f>
        <v/>
      </c>
      <c r="U76" s="44" t="str">
        <f t="shared" si="8"/>
        <v/>
      </c>
      <c r="V76" s="44" t="str">
        <f t="shared" si="9"/>
        <v/>
      </c>
      <c r="W76" s="44" t="str">
        <f t="shared" si="10"/>
        <v/>
      </c>
      <c r="X76" s="44" t="str">
        <f t="shared" si="6"/>
        <v/>
      </c>
      <c r="Z76" s="44" t="str">
        <f t="shared" si="7"/>
        <v/>
      </c>
      <c r="AA76" s="44" t="str">
        <f t="shared" si="11"/>
        <v/>
      </c>
      <c r="AD76" s="44" t="str">
        <f>IF($C76="","",MATCH($C76,選手基本データ入力!$AC$10:$AC127,0))</f>
        <v/>
      </c>
    </row>
    <row r="77" spans="1:30" ht="20.100000000000001" customHeight="1">
      <c r="A77" s="46"/>
      <c r="B77" s="58" t="str" cm="1">
        <f t="array" ref="B77">IF($C77="","",INDEX(選手基本データ入力!$B$10:$B128, $AD77))</f>
        <v/>
      </c>
      <c r="C77" s="103"/>
      <c r="D77" s="59"/>
      <c r="E77" s="59"/>
      <c r="F77" s="60"/>
      <c r="G77" s="60"/>
      <c r="H77" s="60"/>
      <c r="I77" s="74"/>
      <c r="J77" s="46"/>
      <c r="K77" s="16"/>
      <c r="L77" s="16"/>
      <c r="S77" s="44" t="str">
        <f>IF(B77="","",COUNTIF(B$8:B77,B77))</f>
        <v/>
      </c>
      <c r="U77" s="44" t="str">
        <f t="shared" si="8"/>
        <v/>
      </c>
      <c r="V77" s="44" t="str">
        <f t="shared" si="9"/>
        <v/>
      </c>
      <c r="W77" s="44" t="str">
        <f t="shared" si="10"/>
        <v/>
      </c>
      <c r="X77" s="44" t="str">
        <f t="shared" si="6"/>
        <v/>
      </c>
      <c r="Z77" s="44" t="str">
        <f t="shared" si="7"/>
        <v/>
      </c>
      <c r="AA77" s="44" t="str">
        <f t="shared" si="11"/>
        <v/>
      </c>
      <c r="AD77" s="44" t="str">
        <f>IF($C77="","",MATCH($C77,選手基本データ入力!$AC$10:$AC128,0))</f>
        <v/>
      </c>
    </row>
    <row r="78" spans="1:30" ht="20.100000000000001" customHeight="1">
      <c r="A78" s="46"/>
      <c r="B78" s="58" t="str" cm="1">
        <f t="array" ref="B78">IF($C78="","",INDEX(選手基本データ入力!$B$10:$B129, $AD78))</f>
        <v/>
      </c>
      <c r="C78" s="103"/>
      <c r="D78" s="59"/>
      <c r="E78" s="59"/>
      <c r="F78" s="60"/>
      <c r="G78" s="60"/>
      <c r="H78" s="60"/>
      <c r="I78" s="74"/>
      <c r="J78" s="46"/>
      <c r="K78" s="16"/>
      <c r="L78" s="16"/>
      <c r="S78" s="44" t="str">
        <f>IF(B78="","",COUNTIF(B$8:B78,B78))</f>
        <v/>
      </c>
      <c r="U78" s="44" t="str">
        <f t="shared" si="8"/>
        <v/>
      </c>
      <c r="V78" s="44" t="str">
        <f t="shared" si="9"/>
        <v/>
      </c>
      <c r="W78" s="44" t="str">
        <f t="shared" si="10"/>
        <v/>
      </c>
      <c r="X78" s="44" t="str">
        <f t="shared" si="6"/>
        <v/>
      </c>
      <c r="Z78" s="44" t="str">
        <f t="shared" si="7"/>
        <v/>
      </c>
      <c r="AA78" s="44" t="str">
        <f t="shared" si="11"/>
        <v/>
      </c>
      <c r="AD78" s="44" t="str">
        <f>IF($C78="","",MATCH($C78,選手基本データ入力!$AC$10:$AC129,0))</f>
        <v/>
      </c>
    </row>
    <row r="79" spans="1:30" ht="20.100000000000001" customHeight="1">
      <c r="A79" s="46"/>
      <c r="B79" s="58" t="str" cm="1">
        <f t="array" ref="B79">IF($C79="","",INDEX(選手基本データ入力!$B$10:$B130, $AD79))</f>
        <v/>
      </c>
      <c r="C79" s="103"/>
      <c r="D79" s="59"/>
      <c r="E79" s="59"/>
      <c r="F79" s="60"/>
      <c r="G79" s="60"/>
      <c r="H79" s="60"/>
      <c r="I79" s="74"/>
      <c r="J79" s="46"/>
      <c r="K79" s="16"/>
      <c r="L79" s="16"/>
      <c r="S79" s="44" t="str">
        <f>IF(B79="","",COUNTIF(B$8:B79,B79))</f>
        <v/>
      </c>
      <c r="U79" s="44" t="str">
        <f t="shared" si="8"/>
        <v/>
      </c>
      <c r="V79" s="44" t="str">
        <f t="shared" si="9"/>
        <v/>
      </c>
      <c r="W79" s="44" t="str">
        <f t="shared" si="10"/>
        <v/>
      </c>
      <c r="X79" s="44" t="str">
        <f t="shared" si="6"/>
        <v/>
      </c>
      <c r="Z79" s="44" t="str">
        <f t="shared" si="7"/>
        <v/>
      </c>
      <c r="AA79" s="44" t="str">
        <f t="shared" si="11"/>
        <v/>
      </c>
      <c r="AD79" s="44" t="str">
        <f>IF($C79="","",MATCH($C79,選手基本データ入力!$AC$10:$AC130,0))</f>
        <v/>
      </c>
    </row>
    <row r="80" spans="1:30" ht="20.100000000000001" customHeight="1">
      <c r="A80" s="46"/>
      <c r="B80" s="58" t="str" cm="1">
        <f t="array" ref="B80">IF($C80="","",INDEX(選手基本データ入力!$B$10:$B131, $AD80))</f>
        <v/>
      </c>
      <c r="C80" s="103"/>
      <c r="D80" s="59"/>
      <c r="E80" s="59"/>
      <c r="F80" s="60"/>
      <c r="G80" s="60"/>
      <c r="H80" s="60"/>
      <c r="I80" s="74"/>
      <c r="J80" s="46"/>
      <c r="K80" s="16"/>
      <c r="L80" s="16"/>
      <c r="S80" s="44" t="str">
        <f>IF(B80="","",COUNTIF(B$8:B80,B80))</f>
        <v/>
      </c>
      <c r="U80" s="44" t="str">
        <f t="shared" si="8"/>
        <v/>
      </c>
      <c r="V80" s="44" t="str">
        <f t="shared" si="9"/>
        <v/>
      </c>
      <c r="W80" s="44" t="str">
        <f t="shared" si="10"/>
        <v/>
      </c>
      <c r="X80" s="44" t="str">
        <f t="shared" si="6"/>
        <v/>
      </c>
      <c r="Z80" s="44" t="str">
        <f t="shared" si="7"/>
        <v/>
      </c>
      <c r="AA80" s="44" t="str">
        <f t="shared" si="11"/>
        <v/>
      </c>
      <c r="AD80" s="44" t="str">
        <f>IF($C80="","",MATCH($C80,選手基本データ入力!$AC$10:$AC131,0))</f>
        <v/>
      </c>
    </row>
    <row r="81" spans="1:30" ht="20.100000000000001" customHeight="1">
      <c r="A81" s="46"/>
      <c r="B81" s="58" t="str" cm="1">
        <f t="array" ref="B81">IF($C81="","",INDEX(選手基本データ入力!$B$10:$B132, $AD81))</f>
        <v/>
      </c>
      <c r="C81" s="103"/>
      <c r="D81" s="59"/>
      <c r="E81" s="59"/>
      <c r="F81" s="60"/>
      <c r="G81" s="60"/>
      <c r="H81" s="60"/>
      <c r="I81" s="74"/>
      <c r="J81" s="46"/>
      <c r="K81" s="16"/>
      <c r="L81" s="16"/>
      <c r="S81" s="44" t="str">
        <f>IF(B81="","",COUNTIF(B$8:B81,B81))</f>
        <v/>
      </c>
      <c r="U81" s="44" t="str">
        <f t="shared" si="8"/>
        <v/>
      </c>
      <c r="V81" s="44" t="str">
        <f t="shared" si="9"/>
        <v/>
      </c>
      <c r="W81" s="44" t="str">
        <f t="shared" si="10"/>
        <v/>
      </c>
      <c r="X81" s="44" t="str">
        <f t="shared" si="6"/>
        <v/>
      </c>
      <c r="Z81" s="44" t="str">
        <f t="shared" si="7"/>
        <v/>
      </c>
      <c r="AA81" s="44" t="str">
        <f t="shared" si="11"/>
        <v/>
      </c>
      <c r="AD81" s="44" t="str">
        <f>IF($C81="","",MATCH($C81,選手基本データ入力!$AC$10:$AC132,0))</f>
        <v/>
      </c>
    </row>
    <row r="82" spans="1:30" ht="20.100000000000001" customHeight="1">
      <c r="A82" s="46"/>
      <c r="B82" s="58" t="str" cm="1">
        <f t="array" ref="B82">IF($C82="","",INDEX(選手基本データ入力!$B$10:$B133, $AD82))</f>
        <v/>
      </c>
      <c r="C82" s="103"/>
      <c r="D82" s="59"/>
      <c r="E82" s="59"/>
      <c r="F82" s="60"/>
      <c r="G82" s="60"/>
      <c r="H82" s="60"/>
      <c r="I82" s="74"/>
      <c r="J82" s="46"/>
      <c r="K82" s="16"/>
      <c r="L82" s="16"/>
      <c r="S82" s="44" t="str">
        <f>IF(B82="","",COUNTIF(B$8:B82,B82))</f>
        <v/>
      </c>
      <c r="U82" s="44" t="str">
        <f t="shared" si="8"/>
        <v/>
      </c>
      <c r="V82" s="44" t="str">
        <f t="shared" si="9"/>
        <v/>
      </c>
      <c r="W82" s="44" t="str">
        <f t="shared" si="10"/>
        <v/>
      </c>
      <c r="X82" s="44" t="str">
        <f t="shared" si="6"/>
        <v/>
      </c>
      <c r="Z82" s="44" t="str">
        <f t="shared" si="7"/>
        <v/>
      </c>
      <c r="AA82" s="44" t="str">
        <f t="shared" si="11"/>
        <v/>
      </c>
      <c r="AD82" s="44" t="str">
        <f>IF($C82="","",MATCH($C82,選手基本データ入力!$AC$10:$AC133,0))</f>
        <v/>
      </c>
    </row>
    <row r="83" spans="1:30" ht="20.100000000000001" customHeight="1">
      <c r="A83" s="46"/>
      <c r="B83" s="58" t="str" cm="1">
        <f t="array" ref="B83">IF($C83="","",INDEX(選手基本データ入力!$B$10:$B134, $AD83))</f>
        <v/>
      </c>
      <c r="C83" s="103"/>
      <c r="D83" s="59"/>
      <c r="E83" s="59"/>
      <c r="F83" s="60"/>
      <c r="G83" s="60"/>
      <c r="H83" s="60"/>
      <c r="I83" s="74"/>
      <c r="J83" s="46"/>
      <c r="K83" s="16"/>
      <c r="L83" s="16"/>
      <c r="S83" s="44" t="str">
        <f>IF(B83="","",COUNTIF(B$8:B83,B83))</f>
        <v/>
      </c>
      <c r="U83" s="44" t="str">
        <f t="shared" si="8"/>
        <v/>
      </c>
      <c r="V83" s="44" t="str">
        <f t="shared" si="9"/>
        <v/>
      </c>
      <c r="W83" s="44" t="str">
        <f t="shared" si="10"/>
        <v/>
      </c>
      <c r="X83" s="44" t="str">
        <f t="shared" si="6"/>
        <v/>
      </c>
      <c r="Z83" s="44" t="str">
        <f t="shared" si="7"/>
        <v/>
      </c>
      <c r="AA83" s="44" t="str">
        <f t="shared" si="11"/>
        <v/>
      </c>
      <c r="AD83" s="44" t="str">
        <f>IF($C83="","",MATCH($C83,選手基本データ入力!$AC$10:$AC134,0))</f>
        <v/>
      </c>
    </row>
    <row r="84" spans="1:30" ht="20.100000000000001" customHeight="1">
      <c r="A84" s="46"/>
      <c r="B84" s="58" t="str" cm="1">
        <f t="array" ref="B84">IF($C84="","",INDEX(選手基本データ入力!$B$10:$B135, $AD84))</f>
        <v/>
      </c>
      <c r="C84" s="103"/>
      <c r="D84" s="59"/>
      <c r="E84" s="59"/>
      <c r="F84" s="60"/>
      <c r="G84" s="60"/>
      <c r="H84" s="60"/>
      <c r="I84" s="74"/>
      <c r="J84" s="46"/>
      <c r="K84" s="16"/>
      <c r="L84" s="16"/>
      <c r="S84" s="44" t="str">
        <f>IF(B84="","",COUNTIF(B$8:B84,B84))</f>
        <v/>
      </c>
      <c r="U84" s="44" t="str">
        <f t="shared" si="8"/>
        <v/>
      </c>
      <c r="V84" s="44" t="str">
        <f t="shared" si="9"/>
        <v/>
      </c>
      <c r="W84" s="44" t="str">
        <f t="shared" si="10"/>
        <v/>
      </c>
      <c r="X84" s="44" t="str">
        <f t="shared" si="6"/>
        <v/>
      </c>
      <c r="Z84" s="44" t="str">
        <f t="shared" si="7"/>
        <v/>
      </c>
      <c r="AA84" s="44" t="str">
        <f t="shared" si="11"/>
        <v/>
      </c>
      <c r="AD84" s="44" t="str">
        <f>IF($C84="","",MATCH($C84,選手基本データ入力!$AC$10:$AC135,0))</f>
        <v/>
      </c>
    </row>
    <row r="85" spans="1:30" ht="20.100000000000001" customHeight="1">
      <c r="A85" s="46"/>
      <c r="B85" s="58" t="str" cm="1">
        <f t="array" ref="B85">IF($C85="","",INDEX(選手基本データ入力!$B$10:$B136, $AD85))</f>
        <v/>
      </c>
      <c r="C85" s="103"/>
      <c r="D85" s="59"/>
      <c r="E85" s="59"/>
      <c r="F85" s="60"/>
      <c r="G85" s="60"/>
      <c r="H85" s="60"/>
      <c r="I85" s="74"/>
      <c r="J85" s="46"/>
      <c r="K85" s="16"/>
      <c r="L85" s="16"/>
      <c r="S85" s="44" t="str">
        <f>IF(B85="","",COUNTIF(B$8:B85,B85))</f>
        <v/>
      </c>
      <c r="U85" s="44" t="str">
        <f t="shared" si="8"/>
        <v/>
      </c>
      <c r="V85" s="44" t="str">
        <f t="shared" si="9"/>
        <v/>
      </c>
      <c r="W85" s="44" t="str">
        <f t="shared" si="10"/>
        <v/>
      </c>
      <c r="X85" s="44" t="str">
        <f t="shared" si="6"/>
        <v/>
      </c>
      <c r="Z85" s="44" t="str">
        <f t="shared" si="7"/>
        <v/>
      </c>
      <c r="AA85" s="44" t="str">
        <f t="shared" si="11"/>
        <v/>
      </c>
      <c r="AD85" s="44" t="str">
        <f>IF($C85="","",MATCH($C85,選手基本データ入力!$AC$10:$AC136,0))</f>
        <v/>
      </c>
    </row>
    <row r="86" spans="1:30" ht="20.100000000000001" customHeight="1">
      <c r="A86" s="46"/>
      <c r="B86" s="58" t="str" cm="1">
        <f t="array" ref="B86">IF($C86="","",INDEX(選手基本データ入力!$B$10:$B137, $AD86))</f>
        <v/>
      </c>
      <c r="C86" s="103"/>
      <c r="D86" s="59"/>
      <c r="E86" s="59"/>
      <c r="F86" s="60"/>
      <c r="G86" s="60"/>
      <c r="H86" s="60"/>
      <c r="I86" s="74"/>
      <c r="J86" s="46"/>
      <c r="K86" s="16"/>
      <c r="L86" s="16"/>
      <c r="S86" s="44" t="str">
        <f>IF(B86="","",COUNTIF(B$8:B86,B86))</f>
        <v/>
      </c>
      <c r="U86" s="44" t="str">
        <f t="shared" si="8"/>
        <v/>
      </c>
      <c r="V86" s="44" t="str">
        <f t="shared" si="9"/>
        <v/>
      </c>
      <c r="W86" s="44" t="str">
        <f t="shared" si="10"/>
        <v/>
      </c>
      <c r="X86" s="44" t="str">
        <f t="shared" si="6"/>
        <v/>
      </c>
      <c r="Z86" s="44" t="str">
        <f t="shared" si="7"/>
        <v/>
      </c>
      <c r="AA86" s="44" t="str">
        <f t="shared" si="11"/>
        <v/>
      </c>
      <c r="AD86" s="44" t="str">
        <f>IF($C86="","",MATCH($C86,選手基本データ入力!$AC$10:$AC137,0))</f>
        <v/>
      </c>
    </row>
    <row r="87" spans="1:30" ht="20.100000000000001" customHeight="1">
      <c r="A87" s="46"/>
      <c r="B87" s="58" t="str" cm="1">
        <f t="array" ref="B87">IF($C87="","",INDEX(選手基本データ入力!$B$10:$B138, $AD87))</f>
        <v/>
      </c>
      <c r="C87" s="103"/>
      <c r="D87" s="59"/>
      <c r="E87" s="59"/>
      <c r="F87" s="60"/>
      <c r="G87" s="60"/>
      <c r="H87" s="60"/>
      <c r="I87" s="74"/>
      <c r="J87" s="46"/>
      <c r="K87" s="16"/>
      <c r="L87" s="16"/>
      <c r="S87" s="44" t="str">
        <f>IF(B87="","",COUNTIF(B$8:B87,B87))</f>
        <v/>
      </c>
      <c r="U87" s="44" t="str">
        <f t="shared" si="8"/>
        <v/>
      </c>
      <c r="V87" s="44" t="str">
        <f t="shared" si="9"/>
        <v/>
      </c>
      <c r="W87" s="44" t="str">
        <f t="shared" si="10"/>
        <v/>
      </c>
      <c r="X87" s="44" t="str">
        <f t="shared" si="6"/>
        <v/>
      </c>
      <c r="Z87" s="44" t="str">
        <f t="shared" si="7"/>
        <v/>
      </c>
      <c r="AA87" s="44" t="str">
        <f t="shared" si="11"/>
        <v/>
      </c>
      <c r="AD87" s="44" t="str">
        <f>IF($C87="","",MATCH($C87,選手基本データ入力!$AC$10:$AC138,0))</f>
        <v/>
      </c>
    </row>
    <row r="88" spans="1:30" ht="20.100000000000001" customHeight="1">
      <c r="A88" s="46"/>
      <c r="B88" s="58" t="str" cm="1">
        <f t="array" ref="B88">IF($C88="","",INDEX(選手基本データ入力!$B$10:$B139, $AD88))</f>
        <v/>
      </c>
      <c r="C88" s="103"/>
      <c r="D88" s="59"/>
      <c r="E88" s="59"/>
      <c r="F88" s="60"/>
      <c r="G88" s="60"/>
      <c r="H88" s="60"/>
      <c r="I88" s="74"/>
      <c r="J88" s="46"/>
      <c r="K88" s="16"/>
      <c r="L88" s="16"/>
      <c r="S88" s="44" t="str">
        <f>IF(B88="","",COUNTIF(B$8:B88,B88))</f>
        <v/>
      </c>
      <c r="U88" s="44" t="str">
        <f t="shared" si="8"/>
        <v/>
      </c>
      <c r="V88" s="44" t="str">
        <f t="shared" si="9"/>
        <v/>
      </c>
      <c r="W88" s="44" t="str">
        <f t="shared" si="10"/>
        <v/>
      </c>
      <c r="X88" s="44" t="str">
        <f t="shared" si="6"/>
        <v/>
      </c>
      <c r="Z88" s="44" t="str">
        <f t="shared" si="7"/>
        <v/>
      </c>
      <c r="AA88" s="44" t="str">
        <f t="shared" si="11"/>
        <v/>
      </c>
      <c r="AD88" s="44" t="str">
        <f>IF($C88="","",MATCH($C88,選手基本データ入力!$AC$10:$AC139,0))</f>
        <v/>
      </c>
    </row>
    <row r="89" spans="1:30" ht="20.100000000000001" customHeight="1">
      <c r="A89" s="46"/>
      <c r="B89" s="58" t="str" cm="1">
        <f t="array" ref="B89">IF($C89="","",INDEX(選手基本データ入力!$B$10:$B140, $AD89))</f>
        <v/>
      </c>
      <c r="C89" s="103"/>
      <c r="D89" s="59"/>
      <c r="E89" s="59"/>
      <c r="F89" s="60"/>
      <c r="G89" s="60"/>
      <c r="H89" s="60"/>
      <c r="I89" s="74"/>
      <c r="J89" s="46"/>
      <c r="K89" s="16"/>
      <c r="L89" s="16"/>
      <c r="S89" s="44" t="str">
        <f>IF(B89="","",COUNTIF(B$8:B89,B89))</f>
        <v/>
      </c>
      <c r="U89" s="44" t="str">
        <f t="shared" si="8"/>
        <v/>
      </c>
      <c r="V89" s="44" t="str">
        <f t="shared" si="9"/>
        <v/>
      </c>
      <c r="W89" s="44" t="str">
        <f t="shared" si="10"/>
        <v/>
      </c>
      <c r="X89" s="44" t="str">
        <f t="shared" si="6"/>
        <v/>
      </c>
      <c r="Z89" s="44" t="str">
        <f t="shared" si="7"/>
        <v/>
      </c>
      <c r="AA89" s="44" t="str">
        <f t="shared" si="11"/>
        <v/>
      </c>
      <c r="AD89" s="44" t="str">
        <f>IF($C89="","",MATCH($C89,選手基本データ入力!$AC$10:$AC140,0))</f>
        <v/>
      </c>
    </row>
    <row r="90" spans="1:30" ht="20.100000000000001" customHeight="1">
      <c r="A90" s="46"/>
      <c r="B90" s="58" t="str" cm="1">
        <f t="array" ref="B90">IF($C90="","",INDEX(選手基本データ入力!$B$10:$B141, $AD90))</f>
        <v/>
      </c>
      <c r="C90" s="103"/>
      <c r="D90" s="59"/>
      <c r="E90" s="59"/>
      <c r="F90" s="60"/>
      <c r="G90" s="60"/>
      <c r="H90" s="60"/>
      <c r="I90" s="74"/>
      <c r="J90" s="46"/>
      <c r="K90" s="16"/>
      <c r="L90" s="16"/>
      <c r="S90" s="44" t="str">
        <f>IF(B90="","",COUNTIF(B$8:B90,B90))</f>
        <v/>
      </c>
      <c r="U90" s="44" t="str">
        <f t="shared" si="8"/>
        <v/>
      </c>
      <c r="V90" s="44" t="str">
        <f t="shared" si="9"/>
        <v/>
      </c>
      <c r="W90" s="44" t="str">
        <f t="shared" si="10"/>
        <v/>
      </c>
      <c r="X90" s="44" t="str">
        <f t="shared" si="6"/>
        <v/>
      </c>
      <c r="Z90" s="44" t="str">
        <f t="shared" si="7"/>
        <v/>
      </c>
      <c r="AA90" s="44" t="str">
        <f t="shared" si="11"/>
        <v/>
      </c>
      <c r="AD90" s="44" t="str">
        <f>IF($C90="","",MATCH($C90,選手基本データ入力!$AC$10:$AC141,0))</f>
        <v/>
      </c>
    </row>
    <row r="91" spans="1:30" ht="20.100000000000001" customHeight="1">
      <c r="A91" s="46"/>
      <c r="B91" s="58" t="str" cm="1">
        <f t="array" ref="B91">IF($C91="","",INDEX(選手基本データ入力!$B$10:$B142, $AD91))</f>
        <v/>
      </c>
      <c r="C91" s="103"/>
      <c r="D91" s="59"/>
      <c r="E91" s="59"/>
      <c r="F91" s="60"/>
      <c r="G91" s="60"/>
      <c r="H91" s="60"/>
      <c r="I91" s="74"/>
      <c r="J91" s="46"/>
      <c r="K91" s="16"/>
      <c r="L91" s="16"/>
      <c r="S91" s="44" t="str">
        <f>IF(B91="","",COUNTIF(B$8:B91,B91))</f>
        <v/>
      </c>
      <c r="U91" s="44" t="str">
        <f t="shared" si="8"/>
        <v/>
      </c>
      <c r="V91" s="44" t="str">
        <f t="shared" si="9"/>
        <v/>
      </c>
      <c r="W91" s="44" t="str">
        <f t="shared" si="10"/>
        <v/>
      </c>
      <c r="X91" s="44" t="str">
        <f t="shared" si="6"/>
        <v/>
      </c>
      <c r="Z91" s="44" t="str">
        <f t="shared" si="7"/>
        <v/>
      </c>
      <c r="AA91" s="44" t="str">
        <f t="shared" si="11"/>
        <v/>
      </c>
      <c r="AD91" s="44" t="str">
        <f>IF($C91="","",MATCH($C91,選手基本データ入力!$AC$10:$AC142,0))</f>
        <v/>
      </c>
    </row>
    <row r="92" spans="1:30" ht="20.100000000000001" customHeight="1">
      <c r="A92" s="46"/>
      <c r="B92" s="58" t="str" cm="1">
        <f t="array" ref="B92">IF($C92="","",INDEX(選手基本データ入力!$B$10:$B143, $AD92))</f>
        <v/>
      </c>
      <c r="C92" s="103"/>
      <c r="D92" s="59"/>
      <c r="E92" s="59"/>
      <c r="F92" s="60"/>
      <c r="G92" s="60"/>
      <c r="H92" s="60"/>
      <c r="I92" s="74"/>
      <c r="J92" s="46"/>
      <c r="K92" s="16"/>
      <c r="L92" s="16"/>
      <c r="S92" s="44" t="str">
        <f>IF(B92="","",COUNTIF(B$8:B92,B92))</f>
        <v/>
      </c>
      <c r="U92" s="44" t="str">
        <f t="shared" si="8"/>
        <v/>
      </c>
      <c r="V92" s="44" t="str">
        <f t="shared" si="9"/>
        <v/>
      </c>
      <c r="W92" s="44" t="str">
        <f t="shared" si="10"/>
        <v/>
      </c>
      <c r="X92" s="44" t="str">
        <f t="shared" si="6"/>
        <v/>
      </c>
      <c r="Z92" s="44" t="str">
        <f t="shared" si="7"/>
        <v/>
      </c>
      <c r="AA92" s="44" t="str">
        <f t="shared" si="11"/>
        <v/>
      </c>
      <c r="AD92" s="44" t="str">
        <f>IF($C92="","",MATCH($C92,選手基本データ入力!$AC$10:$AC143,0))</f>
        <v/>
      </c>
    </row>
    <row r="93" spans="1:30" ht="20.100000000000001" customHeight="1">
      <c r="A93" s="46"/>
      <c r="B93" s="58" t="str" cm="1">
        <f t="array" ref="B93">IF($C93="","",INDEX(選手基本データ入力!$B$10:$B144, $AD93))</f>
        <v/>
      </c>
      <c r="C93" s="103"/>
      <c r="D93" s="59"/>
      <c r="E93" s="59"/>
      <c r="F93" s="60"/>
      <c r="G93" s="60"/>
      <c r="H93" s="60"/>
      <c r="I93" s="74"/>
      <c r="J93" s="46"/>
      <c r="K93" s="16"/>
      <c r="L93" s="16"/>
      <c r="S93" s="44" t="str">
        <f>IF(B93="","",COUNTIF(B$8:B93,B93))</f>
        <v/>
      </c>
      <c r="U93" s="44" t="str">
        <f t="shared" si="8"/>
        <v/>
      </c>
      <c r="V93" s="44" t="str">
        <f t="shared" si="9"/>
        <v/>
      </c>
      <c r="W93" s="44" t="str">
        <f t="shared" si="10"/>
        <v/>
      </c>
      <c r="X93" s="44" t="str">
        <f t="shared" si="6"/>
        <v/>
      </c>
      <c r="Z93" s="44" t="str">
        <f t="shared" si="7"/>
        <v/>
      </c>
      <c r="AA93" s="44" t="str">
        <f t="shared" si="11"/>
        <v/>
      </c>
      <c r="AD93" s="44" t="str">
        <f>IF($C93="","",MATCH($C93,選手基本データ入力!$AC$10:$AC144,0))</f>
        <v/>
      </c>
    </row>
    <row r="94" spans="1:30" ht="20.100000000000001" customHeight="1">
      <c r="A94" s="46"/>
      <c r="B94" s="58" t="str" cm="1">
        <f t="array" ref="B94">IF($C94="","",INDEX(選手基本データ入力!$B$10:$B145, $AD94))</f>
        <v/>
      </c>
      <c r="C94" s="103"/>
      <c r="D94" s="59"/>
      <c r="E94" s="59"/>
      <c r="F94" s="60"/>
      <c r="G94" s="60"/>
      <c r="H94" s="60"/>
      <c r="I94" s="74"/>
      <c r="J94" s="46"/>
      <c r="K94" s="16"/>
      <c r="L94" s="16"/>
      <c r="S94" s="44" t="str">
        <f>IF(B94="","",COUNTIF(B$8:B94,B94))</f>
        <v/>
      </c>
      <c r="U94" s="44" t="str">
        <f t="shared" si="8"/>
        <v/>
      </c>
      <c r="V94" s="44" t="str">
        <f t="shared" si="9"/>
        <v/>
      </c>
      <c r="W94" s="44" t="str">
        <f t="shared" si="10"/>
        <v/>
      </c>
      <c r="X94" s="44" t="str">
        <f t="shared" si="6"/>
        <v/>
      </c>
      <c r="Z94" s="44" t="str">
        <f t="shared" si="7"/>
        <v/>
      </c>
      <c r="AA94" s="44" t="str">
        <f t="shared" si="11"/>
        <v/>
      </c>
      <c r="AD94" s="44" t="str">
        <f>IF($C94="","",MATCH($C94,選手基本データ入力!$AC$10:$AC145,0))</f>
        <v/>
      </c>
    </row>
    <row r="95" spans="1:30" ht="20.100000000000001" customHeight="1">
      <c r="A95" s="46"/>
      <c r="B95" s="58" t="str" cm="1">
        <f t="array" ref="B95">IF($C95="","",INDEX(選手基本データ入力!$B$10:$B146, $AD95))</f>
        <v/>
      </c>
      <c r="C95" s="103"/>
      <c r="D95" s="59"/>
      <c r="E95" s="59"/>
      <c r="F95" s="60"/>
      <c r="G95" s="60"/>
      <c r="H95" s="60"/>
      <c r="I95" s="74"/>
      <c r="J95" s="46"/>
      <c r="K95" s="16"/>
      <c r="L95" s="16"/>
      <c r="S95" s="44" t="str">
        <f>IF(B95="","",COUNTIF(B$8:B95,B95))</f>
        <v/>
      </c>
      <c r="U95" s="44" t="str">
        <f t="shared" si="8"/>
        <v/>
      </c>
      <c r="V95" s="44" t="str">
        <f t="shared" si="9"/>
        <v/>
      </c>
      <c r="W95" s="44" t="str">
        <f t="shared" si="10"/>
        <v/>
      </c>
      <c r="X95" s="44" t="str">
        <f t="shared" si="6"/>
        <v/>
      </c>
      <c r="Z95" s="44" t="str">
        <f t="shared" si="7"/>
        <v/>
      </c>
      <c r="AA95" s="44" t="str">
        <f t="shared" si="11"/>
        <v/>
      </c>
      <c r="AD95" s="44" t="str">
        <f>IF($C95="","",MATCH($C95,選手基本データ入力!$AC$10:$AC146,0))</f>
        <v/>
      </c>
    </row>
    <row r="96" spans="1:30" ht="20.100000000000001" customHeight="1">
      <c r="A96" s="46"/>
      <c r="B96" s="58" t="str" cm="1">
        <f t="array" ref="B96">IF($C96="","",INDEX(選手基本データ入力!$B$10:$B147, $AD96))</f>
        <v/>
      </c>
      <c r="C96" s="103"/>
      <c r="D96" s="59"/>
      <c r="E96" s="59"/>
      <c r="F96" s="60"/>
      <c r="G96" s="60"/>
      <c r="H96" s="60"/>
      <c r="I96" s="74"/>
      <c r="J96" s="46"/>
      <c r="K96" s="16"/>
      <c r="L96" s="16"/>
      <c r="S96" s="44" t="str">
        <f>IF(B96="","",COUNTIF(B$8:B96,B96))</f>
        <v/>
      </c>
      <c r="U96" s="44" t="str">
        <f t="shared" si="8"/>
        <v/>
      </c>
      <c r="V96" s="44" t="str">
        <f t="shared" si="9"/>
        <v/>
      </c>
      <c r="W96" s="44" t="str">
        <f t="shared" si="10"/>
        <v/>
      </c>
      <c r="X96" s="44" t="str">
        <f t="shared" si="6"/>
        <v/>
      </c>
      <c r="Z96" s="44" t="str">
        <f t="shared" si="7"/>
        <v/>
      </c>
      <c r="AA96" s="44" t="str">
        <f t="shared" si="11"/>
        <v/>
      </c>
      <c r="AD96" s="44" t="str">
        <f>IF($C96="","",MATCH($C96,選手基本データ入力!$AC$10:$AC147,0))</f>
        <v/>
      </c>
    </row>
    <row r="97" spans="1:30" ht="20.100000000000001" customHeight="1">
      <c r="A97" s="46"/>
      <c r="B97" s="58" t="str" cm="1">
        <f t="array" ref="B97">IF($C97="","",INDEX(選手基本データ入力!$B$10:$B148, $AD97))</f>
        <v/>
      </c>
      <c r="C97" s="103"/>
      <c r="D97" s="59"/>
      <c r="E97" s="59"/>
      <c r="F97" s="60"/>
      <c r="G97" s="60"/>
      <c r="H97" s="60"/>
      <c r="I97" s="74"/>
      <c r="J97" s="46"/>
      <c r="K97" s="16"/>
      <c r="L97" s="16"/>
      <c r="S97" s="44" t="str">
        <f>IF(B97="","",COUNTIF(B$8:B97,B97))</f>
        <v/>
      </c>
      <c r="U97" s="44" t="str">
        <f t="shared" si="8"/>
        <v/>
      </c>
      <c r="V97" s="44" t="str">
        <f t="shared" si="9"/>
        <v/>
      </c>
      <c r="W97" s="44" t="str">
        <f t="shared" si="10"/>
        <v/>
      </c>
      <c r="X97" s="44" t="str">
        <f t="shared" si="6"/>
        <v/>
      </c>
      <c r="Z97" s="44" t="str">
        <f t="shared" si="7"/>
        <v/>
      </c>
      <c r="AA97" s="44" t="str">
        <f t="shared" si="11"/>
        <v/>
      </c>
      <c r="AD97" s="44" t="str">
        <f>IF($C97="","",MATCH($C97,選手基本データ入力!$AC$10:$AC148,0))</f>
        <v/>
      </c>
    </row>
    <row r="98" spans="1:30" ht="20.100000000000001" customHeight="1">
      <c r="A98" s="46"/>
      <c r="B98" s="58" t="str" cm="1">
        <f t="array" ref="B98">IF($C98="","",INDEX(選手基本データ入力!$B$10:$B149, $AD98))</f>
        <v/>
      </c>
      <c r="C98" s="103"/>
      <c r="D98" s="59"/>
      <c r="E98" s="59"/>
      <c r="F98" s="60"/>
      <c r="G98" s="60"/>
      <c r="H98" s="60"/>
      <c r="I98" s="74"/>
      <c r="J98" s="46"/>
      <c r="K98" s="16"/>
      <c r="L98" s="16"/>
      <c r="S98" s="44" t="str">
        <f>IF(B98="","",COUNTIF(B$8:B98,B98))</f>
        <v/>
      </c>
      <c r="U98" s="44" t="str">
        <f t="shared" si="8"/>
        <v/>
      </c>
      <c r="V98" s="44" t="str">
        <f t="shared" si="9"/>
        <v/>
      </c>
      <c r="W98" s="44" t="str">
        <f t="shared" si="10"/>
        <v/>
      </c>
      <c r="X98" s="44" t="str">
        <f t="shared" si="6"/>
        <v/>
      </c>
      <c r="Z98" s="44" t="str">
        <f t="shared" si="7"/>
        <v/>
      </c>
      <c r="AA98" s="44" t="str">
        <f t="shared" si="11"/>
        <v/>
      </c>
      <c r="AD98" s="44" t="str">
        <f>IF($C98="","",MATCH($C98,選手基本データ入力!$AC$10:$AC149,0))</f>
        <v/>
      </c>
    </row>
    <row r="99" spans="1:30" ht="20.100000000000001" customHeight="1">
      <c r="A99" s="46"/>
      <c r="B99" s="58" t="str" cm="1">
        <f t="array" ref="B99">IF($C99="","",INDEX(選手基本データ入力!$B$10:$B150, $AD99))</f>
        <v/>
      </c>
      <c r="C99" s="103"/>
      <c r="D99" s="59"/>
      <c r="E99" s="59"/>
      <c r="F99" s="60"/>
      <c r="G99" s="60"/>
      <c r="H99" s="60"/>
      <c r="I99" s="74"/>
      <c r="J99" s="46"/>
      <c r="K99" s="16"/>
      <c r="L99" s="16"/>
      <c r="S99" s="44" t="str">
        <f>IF(B99="","",COUNTIF(B$8:B99,B99))</f>
        <v/>
      </c>
      <c r="U99" s="44" t="str">
        <f t="shared" si="8"/>
        <v/>
      </c>
      <c r="V99" s="44" t="str">
        <f t="shared" si="9"/>
        <v/>
      </c>
      <c r="W99" s="44" t="str">
        <f t="shared" si="10"/>
        <v/>
      </c>
      <c r="X99" s="44" t="str">
        <f t="shared" si="6"/>
        <v/>
      </c>
      <c r="Z99" s="44" t="str">
        <f t="shared" si="7"/>
        <v/>
      </c>
      <c r="AA99" s="44" t="str">
        <f t="shared" si="11"/>
        <v/>
      </c>
      <c r="AD99" s="44" t="str">
        <f>IF($C99="","",MATCH($C99,選手基本データ入力!$AC$10:$AC150,0))</f>
        <v/>
      </c>
    </row>
    <row r="100" spans="1:30" ht="20.100000000000001" customHeight="1">
      <c r="A100" s="46"/>
      <c r="B100" s="58" t="str" cm="1">
        <f t="array" ref="B100">IF($C100="","",INDEX(選手基本データ入力!$B$10:$B151, $AD100))</f>
        <v/>
      </c>
      <c r="C100" s="103"/>
      <c r="D100" s="59"/>
      <c r="E100" s="59"/>
      <c r="F100" s="60"/>
      <c r="G100" s="60"/>
      <c r="H100" s="60"/>
      <c r="I100" s="74"/>
      <c r="J100" s="46"/>
      <c r="K100" s="16"/>
      <c r="L100" s="16"/>
      <c r="S100" s="44" t="str">
        <f>IF(B100="","",COUNTIF(B$8:B100,B100))</f>
        <v/>
      </c>
      <c r="U100" s="44" t="str">
        <f t="shared" si="8"/>
        <v/>
      </c>
      <c r="V100" s="44" t="str">
        <f t="shared" si="9"/>
        <v/>
      </c>
      <c r="W100" s="44" t="str">
        <f t="shared" si="10"/>
        <v/>
      </c>
      <c r="X100" s="44" t="str">
        <f t="shared" si="6"/>
        <v/>
      </c>
      <c r="Z100" s="44" t="str">
        <f t="shared" si="7"/>
        <v/>
      </c>
      <c r="AA100" s="44" t="str">
        <f t="shared" si="11"/>
        <v/>
      </c>
      <c r="AD100" s="44" t="str">
        <f>IF($C100="","",MATCH($C100,選手基本データ入力!$AC$10:$AC151,0))</f>
        <v/>
      </c>
    </row>
    <row r="101" spans="1:30" ht="20.100000000000001" customHeight="1">
      <c r="A101" s="46"/>
      <c r="B101" s="58" t="str" cm="1">
        <f t="array" ref="B101">IF($C101="","",INDEX(選手基本データ入力!$B$10:$B152, $AD101))</f>
        <v/>
      </c>
      <c r="C101" s="103"/>
      <c r="D101" s="59"/>
      <c r="E101" s="59"/>
      <c r="F101" s="60"/>
      <c r="G101" s="60"/>
      <c r="H101" s="60"/>
      <c r="I101" s="74"/>
      <c r="J101" s="46"/>
      <c r="K101" s="16"/>
      <c r="L101" s="16"/>
      <c r="S101" s="44" t="str">
        <f>IF(B101="","",COUNTIF(B$8:B101,B101))</f>
        <v/>
      </c>
      <c r="U101" s="44" t="str">
        <f t="shared" si="8"/>
        <v/>
      </c>
      <c r="V101" s="44" t="str">
        <f t="shared" si="9"/>
        <v/>
      </c>
      <c r="W101" s="44" t="str">
        <f t="shared" si="10"/>
        <v/>
      </c>
      <c r="X101" s="44" t="str">
        <f t="shared" si="6"/>
        <v/>
      </c>
      <c r="Z101" s="44" t="str">
        <f t="shared" si="7"/>
        <v/>
      </c>
      <c r="AA101" s="44" t="str">
        <f t="shared" si="11"/>
        <v/>
      </c>
      <c r="AD101" s="44" t="str">
        <f>IF($C101="","",MATCH($C101,選手基本データ入力!$AC$10:$AC152,0))</f>
        <v/>
      </c>
    </row>
    <row r="102" spans="1:30" ht="20.100000000000001" customHeight="1">
      <c r="A102" s="46"/>
      <c r="B102" s="58" t="str" cm="1">
        <f t="array" ref="B102">IF($C102="","",INDEX(選手基本データ入力!$B$10:$B153, $AD102))</f>
        <v/>
      </c>
      <c r="C102" s="103"/>
      <c r="D102" s="59"/>
      <c r="E102" s="59"/>
      <c r="F102" s="60"/>
      <c r="G102" s="60"/>
      <c r="H102" s="60"/>
      <c r="I102" s="74"/>
      <c r="J102" s="46"/>
      <c r="K102" s="16"/>
      <c r="L102" s="16"/>
      <c r="S102" s="44" t="str">
        <f>IF(B102="","",COUNTIF(B$8:B102,B102))</f>
        <v/>
      </c>
      <c r="U102" s="44" t="str">
        <f t="shared" si="8"/>
        <v/>
      </c>
      <c r="V102" s="44" t="str">
        <f t="shared" si="9"/>
        <v/>
      </c>
      <c r="W102" s="44" t="str">
        <f t="shared" si="10"/>
        <v/>
      </c>
      <c r="X102" s="44" t="str">
        <f t="shared" si="6"/>
        <v/>
      </c>
      <c r="Z102" s="44" t="str">
        <f t="shared" si="7"/>
        <v/>
      </c>
      <c r="AA102" s="44" t="str">
        <f t="shared" si="11"/>
        <v/>
      </c>
      <c r="AD102" s="44" t="str">
        <f>IF($C102="","",MATCH($C102,選手基本データ入力!$AC$10:$AC153,0))</f>
        <v/>
      </c>
    </row>
    <row r="103" spans="1:30" ht="20.100000000000001" customHeight="1">
      <c r="A103" s="46"/>
      <c r="B103" s="58" t="str" cm="1">
        <f t="array" ref="B103">IF($C103="","",INDEX(選手基本データ入力!$B$10:$B154, $AD103))</f>
        <v/>
      </c>
      <c r="C103" s="103"/>
      <c r="D103" s="59"/>
      <c r="E103" s="59"/>
      <c r="F103" s="60"/>
      <c r="G103" s="60"/>
      <c r="H103" s="60"/>
      <c r="I103" s="74"/>
      <c r="J103" s="46"/>
      <c r="K103" s="16"/>
      <c r="L103" s="16"/>
      <c r="S103" s="44" t="str">
        <f>IF(B103="","",COUNTIF(B$8:B103,B103))</f>
        <v/>
      </c>
      <c r="U103" s="44" t="str">
        <f t="shared" si="8"/>
        <v/>
      </c>
      <c r="V103" s="44" t="str">
        <f t="shared" si="9"/>
        <v/>
      </c>
      <c r="W103" s="44" t="str">
        <f t="shared" si="10"/>
        <v/>
      </c>
      <c r="X103" s="44" t="str">
        <f t="shared" si="6"/>
        <v/>
      </c>
      <c r="Z103" s="44" t="str">
        <f t="shared" si="7"/>
        <v/>
      </c>
      <c r="AA103" s="44" t="str">
        <f t="shared" si="11"/>
        <v/>
      </c>
      <c r="AD103" s="44" t="str">
        <f>IF($C103="","",MATCH($C103,選手基本データ入力!$AC$10:$AC154,0))</f>
        <v/>
      </c>
    </row>
    <row r="104" spans="1:30" ht="20.100000000000001" customHeight="1">
      <c r="A104" s="46"/>
      <c r="B104" s="58" t="str" cm="1">
        <f t="array" ref="B104">IF($C104="","",INDEX(選手基本データ入力!$B$10:$B155, $AD104))</f>
        <v/>
      </c>
      <c r="C104" s="103"/>
      <c r="D104" s="59"/>
      <c r="E104" s="59"/>
      <c r="F104" s="60"/>
      <c r="G104" s="60"/>
      <c r="H104" s="60"/>
      <c r="I104" s="74"/>
      <c r="J104" s="46"/>
      <c r="K104" s="16"/>
      <c r="L104" s="16"/>
      <c r="S104" s="44" t="str">
        <f>IF(B104="","",COUNTIF(B$8:B104,B104))</f>
        <v/>
      </c>
      <c r="U104" s="44" t="str">
        <f t="shared" si="8"/>
        <v/>
      </c>
      <c r="V104" s="44" t="str">
        <f t="shared" si="9"/>
        <v/>
      </c>
      <c r="W104" s="44" t="str">
        <f t="shared" si="10"/>
        <v/>
      </c>
      <c r="X104" s="44" t="str">
        <f t="shared" si="6"/>
        <v/>
      </c>
      <c r="Z104" s="44" t="str">
        <f t="shared" si="7"/>
        <v/>
      </c>
      <c r="AA104" s="44" t="str">
        <f t="shared" si="11"/>
        <v/>
      </c>
      <c r="AD104" s="44" t="str">
        <f>IF($C104="","",MATCH($C104,選手基本データ入力!$AC$10:$AC155,0))</f>
        <v/>
      </c>
    </row>
    <row r="105" spans="1:30" ht="20.100000000000001" customHeight="1">
      <c r="A105" s="46"/>
      <c r="B105" s="58" t="str" cm="1">
        <f t="array" ref="B105">IF($C105="","",INDEX(選手基本データ入力!$B$10:$B156, $AD105))</f>
        <v/>
      </c>
      <c r="C105" s="103"/>
      <c r="D105" s="59"/>
      <c r="E105" s="59"/>
      <c r="F105" s="60"/>
      <c r="G105" s="60"/>
      <c r="H105" s="60"/>
      <c r="I105" s="74"/>
      <c r="J105" s="46"/>
      <c r="K105" s="16"/>
      <c r="L105" s="16"/>
      <c r="S105" s="44" t="str">
        <f>IF(B105="","",COUNTIF(B$8:B105,B105))</f>
        <v/>
      </c>
      <c r="U105" s="44" t="str">
        <f t="shared" si="8"/>
        <v/>
      </c>
      <c r="V105" s="44" t="str">
        <f t="shared" si="9"/>
        <v/>
      </c>
      <c r="W105" s="44" t="str">
        <f t="shared" si="10"/>
        <v/>
      </c>
      <c r="X105" s="44" t="str">
        <f t="shared" si="6"/>
        <v/>
      </c>
      <c r="Z105" s="44" t="str">
        <f t="shared" si="7"/>
        <v/>
      </c>
      <c r="AA105" s="44" t="str">
        <f t="shared" si="11"/>
        <v/>
      </c>
      <c r="AD105" s="44" t="str">
        <f>IF($C105="","",MATCH($C105,選手基本データ入力!$AC$10:$AC156,0))</f>
        <v/>
      </c>
    </row>
    <row r="106" spans="1:30" ht="20.100000000000001" customHeight="1">
      <c r="A106" s="46"/>
      <c r="B106" s="58" t="str" cm="1">
        <f t="array" ref="B106">IF($C106="","",INDEX(選手基本データ入力!$B$10:$B157, $AD106))</f>
        <v/>
      </c>
      <c r="C106" s="103"/>
      <c r="D106" s="59"/>
      <c r="E106" s="59"/>
      <c r="F106" s="60"/>
      <c r="G106" s="60"/>
      <c r="H106" s="60"/>
      <c r="I106" s="74"/>
      <c r="J106" s="46"/>
      <c r="K106" s="16"/>
      <c r="L106" s="16"/>
      <c r="S106" s="44" t="str">
        <f>IF(B106="","",COUNTIF(B$8:B106,B106))</f>
        <v/>
      </c>
      <c r="U106" s="44" t="str">
        <f t="shared" si="8"/>
        <v/>
      </c>
      <c r="V106" s="44" t="str">
        <f t="shared" si="9"/>
        <v/>
      </c>
      <c r="W106" s="44" t="str">
        <f t="shared" si="10"/>
        <v/>
      </c>
      <c r="X106" s="44" t="str">
        <f t="shared" si="6"/>
        <v/>
      </c>
      <c r="Z106" s="44" t="str">
        <f t="shared" si="7"/>
        <v/>
      </c>
      <c r="AA106" s="44" t="str">
        <f t="shared" si="11"/>
        <v/>
      </c>
      <c r="AD106" s="44" t="str">
        <f>IF($C106="","",MATCH($C106,選手基本データ入力!$AC$10:$AC157,0))</f>
        <v/>
      </c>
    </row>
    <row r="107" spans="1:30" ht="20.100000000000001" customHeight="1">
      <c r="A107" s="46"/>
      <c r="B107" s="58" t="str" cm="1">
        <f t="array" ref="B107">IF($C107="","",INDEX(選手基本データ入力!$B$10:$B158, $AD107))</f>
        <v/>
      </c>
      <c r="C107" s="103"/>
      <c r="D107" s="59"/>
      <c r="E107" s="59"/>
      <c r="F107" s="60"/>
      <c r="G107" s="60"/>
      <c r="H107" s="60"/>
      <c r="I107" s="74"/>
      <c r="J107" s="46"/>
      <c r="K107" s="16"/>
      <c r="L107" s="16"/>
      <c r="S107" s="44" t="str">
        <f>IF(B107="","",COUNTIF(B$8:B107,B107))</f>
        <v/>
      </c>
      <c r="U107" s="44" t="str">
        <f t="shared" si="8"/>
        <v/>
      </c>
      <c r="V107" s="44" t="str">
        <f t="shared" si="9"/>
        <v/>
      </c>
      <c r="W107" s="44" t="str">
        <f t="shared" si="10"/>
        <v/>
      </c>
      <c r="X107" s="44" t="str">
        <f t="shared" si="6"/>
        <v/>
      </c>
      <c r="Z107" s="44" t="str">
        <f t="shared" si="7"/>
        <v/>
      </c>
      <c r="AA107" s="44" t="str">
        <f t="shared" si="11"/>
        <v/>
      </c>
      <c r="AD107" s="44" t="str">
        <f>IF($C107="","",MATCH($C107,選手基本データ入力!$AC$10:$AC158,0))</f>
        <v/>
      </c>
    </row>
    <row r="108" spans="1:30" ht="20.100000000000001" customHeight="1">
      <c r="A108" s="46"/>
      <c r="B108" s="58" t="str" cm="1">
        <f t="array" ref="B108">IF($C108="","",INDEX(選手基本データ入力!$B$10:$B159, $AD108))</f>
        <v/>
      </c>
      <c r="C108" s="103"/>
      <c r="D108" s="59"/>
      <c r="E108" s="59"/>
      <c r="F108" s="60"/>
      <c r="G108" s="60"/>
      <c r="H108" s="60"/>
      <c r="I108" s="74"/>
      <c r="J108" s="46"/>
      <c r="K108" s="16"/>
      <c r="L108" s="16"/>
      <c r="S108" s="44" t="str">
        <f>IF(B108="","",COUNTIF(B$8:B108,B108))</f>
        <v/>
      </c>
      <c r="U108" s="44" t="str">
        <f t="shared" si="8"/>
        <v/>
      </c>
      <c r="V108" s="44" t="str">
        <f t="shared" si="9"/>
        <v/>
      </c>
      <c r="W108" s="44" t="str">
        <f t="shared" si="10"/>
        <v/>
      </c>
      <c r="X108" s="44" t="str">
        <f t="shared" si="6"/>
        <v/>
      </c>
      <c r="Z108" s="44" t="str">
        <f t="shared" si="7"/>
        <v/>
      </c>
      <c r="AA108" s="44" t="str">
        <f t="shared" si="11"/>
        <v/>
      </c>
      <c r="AD108" s="44" t="str">
        <f>IF($C108="","",MATCH($C108,選手基本データ入力!$AC$10:$AC159,0))</f>
        <v/>
      </c>
    </row>
    <row r="109" spans="1:30" ht="20.100000000000001" customHeight="1">
      <c r="A109" s="46"/>
      <c r="B109" s="58" t="str" cm="1">
        <f t="array" ref="B109">IF($C109="","",INDEX(選手基本データ入力!$B$10:$B160, $AD109))</f>
        <v/>
      </c>
      <c r="C109" s="103"/>
      <c r="D109" s="59"/>
      <c r="E109" s="59"/>
      <c r="F109" s="60"/>
      <c r="G109" s="60"/>
      <c r="H109" s="60"/>
      <c r="I109" s="74"/>
      <c r="J109" s="46"/>
      <c r="K109" s="16"/>
      <c r="L109" s="16"/>
      <c r="S109" s="44" t="str">
        <f>IF(B109="","",COUNTIF(B$8:B109,B109))</f>
        <v/>
      </c>
      <c r="U109" s="44" t="str">
        <f t="shared" si="8"/>
        <v/>
      </c>
      <c r="V109" s="44" t="str">
        <f t="shared" si="9"/>
        <v/>
      </c>
      <c r="W109" s="44" t="str">
        <f t="shared" si="10"/>
        <v/>
      </c>
      <c r="X109" s="44" t="str">
        <f t="shared" si="6"/>
        <v/>
      </c>
      <c r="Z109" s="44" t="str">
        <f t="shared" si="7"/>
        <v/>
      </c>
      <c r="AA109" s="44" t="str">
        <f t="shared" si="11"/>
        <v/>
      </c>
      <c r="AD109" s="44" t="str">
        <f>IF($C109="","",MATCH($C109,選手基本データ入力!$AC$10:$AC160,0))</f>
        <v/>
      </c>
    </row>
    <row r="110" spans="1:30" ht="20.100000000000001" customHeight="1">
      <c r="A110" s="46"/>
      <c r="B110" s="58" t="str" cm="1">
        <f t="array" ref="B110">IF($C110="","",INDEX(選手基本データ入力!$B$10:$B161, $AD110))</f>
        <v/>
      </c>
      <c r="C110" s="103"/>
      <c r="D110" s="59"/>
      <c r="E110" s="59"/>
      <c r="F110" s="60"/>
      <c r="G110" s="60"/>
      <c r="H110" s="60"/>
      <c r="I110" s="74"/>
      <c r="J110" s="46"/>
      <c r="K110" s="16"/>
      <c r="L110" s="16"/>
      <c r="S110" s="44" t="str">
        <f>IF(B110="","",COUNTIF(B$8:B110,B110))</f>
        <v/>
      </c>
      <c r="U110" s="44" t="str">
        <f t="shared" si="8"/>
        <v/>
      </c>
      <c r="V110" s="44" t="str">
        <f t="shared" si="9"/>
        <v/>
      </c>
      <c r="W110" s="44" t="str">
        <f t="shared" si="10"/>
        <v/>
      </c>
      <c r="X110" s="44" t="str">
        <f t="shared" si="6"/>
        <v/>
      </c>
      <c r="Z110" s="44" t="str">
        <f t="shared" si="7"/>
        <v/>
      </c>
      <c r="AA110" s="44" t="str">
        <f t="shared" si="11"/>
        <v/>
      </c>
      <c r="AD110" s="44" t="str">
        <f>IF($C110="","",MATCH($C110,選手基本データ入力!$AC$10:$AC161,0))</f>
        <v/>
      </c>
    </row>
    <row r="111" spans="1:30" ht="20.100000000000001" customHeight="1">
      <c r="A111" s="46"/>
      <c r="B111" s="58" t="str" cm="1">
        <f t="array" ref="B111">IF($C111="","",INDEX(選手基本データ入力!$B$10:$B162, $AD111))</f>
        <v/>
      </c>
      <c r="C111" s="103"/>
      <c r="D111" s="59"/>
      <c r="E111" s="59"/>
      <c r="F111" s="60"/>
      <c r="G111" s="60"/>
      <c r="H111" s="60"/>
      <c r="I111" s="74"/>
      <c r="J111" s="46"/>
      <c r="K111" s="16"/>
      <c r="L111" s="16"/>
      <c r="S111" s="44" t="str">
        <f>IF(B111="","",COUNTIF(B$8:B111,B111))</f>
        <v/>
      </c>
      <c r="U111" s="44" t="str">
        <f t="shared" si="8"/>
        <v/>
      </c>
      <c r="V111" s="44" t="str">
        <f t="shared" si="9"/>
        <v/>
      </c>
      <c r="W111" s="44" t="str">
        <f t="shared" si="10"/>
        <v/>
      </c>
      <c r="X111" s="44" t="str">
        <f t="shared" si="6"/>
        <v/>
      </c>
      <c r="Z111" s="44" t="str">
        <f t="shared" si="7"/>
        <v/>
      </c>
      <c r="AA111" s="44" t="str">
        <f t="shared" si="11"/>
        <v/>
      </c>
      <c r="AD111" s="44" t="str">
        <f>IF($C111="","",MATCH($C111,選手基本データ入力!$AC$10:$AC162,0))</f>
        <v/>
      </c>
    </row>
    <row r="112" spans="1:30" ht="20.100000000000001" customHeight="1">
      <c r="A112" s="46"/>
      <c r="B112" s="58" t="str" cm="1">
        <f t="array" ref="B112">IF($C112="","",INDEX(選手基本データ入力!$B$10:$B163, $AD112))</f>
        <v/>
      </c>
      <c r="C112" s="103"/>
      <c r="D112" s="59"/>
      <c r="E112" s="59"/>
      <c r="F112" s="60"/>
      <c r="G112" s="60"/>
      <c r="H112" s="60"/>
      <c r="I112" s="74"/>
      <c r="J112" s="46"/>
      <c r="K112" s="16"/>
      <c r="L112" s="16"/>
      <c r="S112" s="44" t="str">
        <f>IF(B112="","",COUNTIF(B$8:B112,B112))</f>
        <v/>
      </c>
      <c r="U112" s="44" t="str">
        <f t="shared" si="8"/>
        <v/>
      </c>
      <c r="V112" s="44" t="str">
        <f t="shared" si="9"/>
        <v/>
      </c>
      <c r="W112" s="44" t="str">
        <f t="shared" si="10"/>
        <v/>
      </c>
      <c r="X112" s="44" t="str">
        <f t="shared" si="6"/>
        <v/>
      </c>
      <c r="Z112" s="44" t="str">
        <f t="shared" si="7"/>
        <v/>
      </c>
      <c r="AA112" s="44" t="str">
        <f t="shared" si="11"/>
        <v/>
      </c>
      <c r="AD112" s="44" t="str">
        <f>IF($C112="","",MATCH($C112,選手基本データ入力!$AC$10:$AC163,0))</f>
        <v/>
      </c>
    </row>
    <row r="113" spans="1:30" ht="20.100000000000001" customHeight="1">
      <c r="A113" s="46"/>
      <c r="B113" s="58" t="str" cm="1">
        <f t="array" ref="B113">IF($C113="","",INDEX(選手基本データ入力!$B$10:$B164, $AD113))</f>
        <v/>
      </c>
      <c r="C113" s="103"/>
      <c r="D113" s="59"/>
      <c r="E113" s="59"/>
      <c r="F113" s="60"/>
      <c r="G113" s="60"/>
      <c r="H113" s="60"/>
      <c r="I113" s="74"/>
      <c r="J113" s="46"/>
      <c r="K113" s="16"/>
      <c r="L113" s="16"/>
      <c r="S113" s="44" t="str">
        <f>IF(B113="","",COUNTIF(B$8:B113,B113))</f>
        <v/>
      </c>
      <c r="U113" s="44" t="str">
        <f t="shared" si="8"/>
        <v/>
      </c>
      <c r="V113" s="44" t="str">
        <f t="shared" si="9"/>
        <v/>
      </c>
      <c r="W113" s="44" t="str">
        <f t="shared" si="10"/>
        <v/>
      </c>
      <c r="X113" s="44" t="str">
        <f t="shared" si="6"/>
        <v/>
      </c>
      <c r="Z113" s="44" t="str">
        <f t="shared" si="7"/>
        <v/>
      </c>
      <c r="AA113" s="44" t="str">
        <f t="shared" si="11"/>
        <v/>
      </c>
      <c r="AD113" s="44" t="str">
        <f>IF($C113="","",MATCH($C113,選手基本データ入力!$AC$10:$AC164,0))</f>
        <v/>
      </c>
    </row>
    <row r="114" spans="1:30" ht="20.100000000000001" customHeight="1">
      <c r="A114" s="46"/>
      <c r="B114" s="58" t="str" cm="1">
        <f t="array" ref="B114">IF($C114="","",INDEX(選手基本データ入力!$B$10:$B165, $AD114))</f>
        <v/>
      </c>
      <c r="C114" s="103"/>
      <c r="D114" s="59"/>
      <c r="E114" s="59"/>
      <c r="F114" s="60"/>
      <c r="G114" s="60"/>
      <c r="H114" s="60"/>
      <c r="I114" s="74"/>
      <c r="J114" s="46"/>
      <c r="K114" s="16"/>
      <c r="L114" s="16"/>
      <c r="S114" s="44" t="str">
        <f>IF(B114="","",COUNTIF(B$8:B114,B114))</f>
        <v/>
      </c>
      <c r="U114" s="44" t="str">
        <f t="shared" si="8"/>
        <v/>
      </c>
      <c r="V114" s="44" t="str">
        <f t="shared" si="9"/>
        <v/>
      </c>
      <c r="W114" s="44" t="str">
        <f t="shared" si="10"/>
        <v/>
      </c>
      <c r="X114" s="44" t="str">
        <f t="shared" si="6"/>
        <v/>
      </c>
      <c r="Z114" s="44" t="str">
        <f t="shared" si="7"/>
        <v/>
      </c>
      <c r="AA114" s="44" t="str">
        <f t="shared" si="11"/>
        <v/>
      </c>
      <c r="AD114" s="44" t="str">
        <f>IF($C114="","",MATCH($C114,選手基本データ入力!$AC$10:$AC165,0))</f>
        <v/>
      </c>
    </row>
    <row r="115" spans="1:30" ht="20.100000000000001" customHeight="1">
      <c r="A115" s="46"/>
      <c r="B115" s="58" t="str" cm="1">
        <f t="array" ref="B115">IF($C115="","",INDEX(選手基本データ入力!$B$10:$B166, $AD115))</f>
        <v/>
      </c>
      <c r="C115" s="103"/>
      <c r="D115" s="59"/>
      <c r="E115" s="59"/>
      <c r="F115" s="60"/>
      <c r="G115" s="60"/>
      <c r="H115" s="60"/>
      <c r="I115" s="74"/>
      <c r="J115" s="46"/>
      <c r="K115" s="16"/>
      <c r="L115" s="16"/>
      <c r="S115" s="44" t="str">
        <f>IF(B115="","",COUNTIF(B$8:B115,B115))</f>
        <v/>
      </c>
      <c r="U115" s="44" t="str">
        <f t="shared" si="8"/>
        <v/>
      </c>
      <c r="V115" s="44" t="str">
        <f t="shared" si="9"/>
        <v/>
      </c>
      <c r="W115" s="44" t="str">
        <f t="shared" si="10"/>
        <v/>
      </c>
      <c r="X115" s="44" t="str">
        <f t="shared" si="6"/>
        <v/>
      </c>
      <c r="Z115" s="44" t="str">
        <f t="shared" si="7"/>
        <v/>
      </c>
      <c r="AA115" s="44" t="str">
        <f t="shared" si="11"/>
        <v/>
      </c>
      <c r="AD115" s="44" t="str">
        <f>IF($C115="","",MATCH($C115,選手基本データ入力!$AC$10:$AC166,0))</f>
        <v/>
      </c>
    </row>
    <row r="116" spans="1:30" ht="20.100000000000001" customHeight="1">
      <c r="A116" s="46"/>
      <c r="B116" s="58" t="str" cm="1">
        <f t="array" ref="B116">IF($C116="","",INDEX(選手基本データ入力!$B$10:$B167, $AD116))</f>
        <v/>
      </c>
      <c r="C116" s="103"/>
      <c r="D116" s="59"/>
      <c r="E116" s="59"/>
      <c r="F116" s="60"/>
      <c r="G116" s="60"/>
      <c r="H116" s="60"/>
      <c r="I116" s="74"/>
      <c r="J116" s="46"/>
      <c r="K116" s="16"/>
      <c r="L116" s="16"/>
      <c r="S116" s="44" t="str">
        <f>IF(B116="","",COUNTIF(B$8:B116,B116))</f>
        <v/>
      </c>
      <c r="U116" s="44" t="str">
        <f t="shared" si="8"/>
        <v/>
      </c>
      <c r="V116" s="44" t="str">
        <f t="shared" si="9"/>
        <v/>
      </c>
      <c r="W116" s="44" t="str">
        <f t="shared" si="10"/>
        <v/>
      </c>
      <c r="X116" s="44" t="str">
        <f t="shared" si="6"/>
        <v/>
      </c>
      <c r="Z116" s="44" t="str">
        <f t="shared" si="7"/>
        <v/>
      </c>
      <c r="AA116" s="44" t="str">
        <f t="shared" si="11"/>
        <v/>
      </c>
      <c r="AD116" s="44" t="str">
        <f>IF($C116="","",MATCH($C116,選手基本データ入力!$AC$10:$AC167,0))</f>
        <v/>
      </c>
    </row>
    <row r="117" spans="1:30" ht="20.100000000000001" customHeight="1">
      <c r="A117" s="46"/>
      <c r="B117" s="58" t="str" cm="1">
        <f t="array" ref="B117">IF($C117="","",INDEX(選手基本データ入力!$B$10:$B168, $AD117))</f>
        <v/>
      </c>
      <c r="C117" s="103"/>
      <c r="D117" s="59"/>
      <c r="E117" s="59"/>
      <c r="F117" s="60"/>
      <c r="G117" s="60"/>
      <c r="H117" s="60"/>
      <c r="I117" s="74"/>
      <c r="J117" s="46"/>
      <c r="K117" s="16"/>
      <c r="L117" s="16"/>
      <c r="S117" s="44" t="str">
        <f>IF(B117="","",COUNTIF(B$8:B117,B117))</f>
        <v/>
      </c>
      <c r="U117" s="44" t="str">
        <f t="shared" si="8"/>
        <v/>
      </c>
      <c r="V117" s="44" t="str">
        <f t="shared" si="9"/>
        <v/>
      </c>
      <c r="W117" s="44" t="str">
        <f t="shared" si="10"/>
        <v/>
      </c>
      <c r="X117" s="44" t="str">
        <f t="shared" si="6"/>
        <v/>
      </c>
      <c r="Z117" s="44" t="str">
        <f t="shared" si="7"/>
        <v/>
      </c>
      <c r="AA117" s="44" t="str">
        <f t="shared" si="11"/>
        <v/>
      </c>
      <c r="AD117" s="44" t="str">
        <f>IF($C117="","",MATCH($C117,選手基本データ入力!$AC$10:$AC168,0))</f>
        <v/>
      </c>
    </row>
    <row r="118" spans="1:30" ht="20.100000000000001" customHeight="1">
      <c r="A118" s="46"/>
      <c r="B118" s="58" t="str" cm="1">
        <f t="array" ref="B118">IF($C118="","",INDEX(選手基本データ入力!$B$10:$B169, $AD118))</f>
        <v/>
      </c>
      <c r="C118" s="103"/>
      <c r="D118" s="59"/>
      <c r="E118" s="59"/>
      <c r="F118" s="60"/>
      <c r="G118" s="60"/>
      <c r="H118" s="60"/>
      <c r="I118" s="74"/>
      <c r="J118" s="46"/>
      <c r="K118" s="16"/>
      <c r="L118" s="16"/>
      <c r="S118" s="44" t="str">
        <f>IF(B118="","",COUNTIF(B$8:B118,B118))</f>
        <v/>
      </c>
      <c r="U118" s="44" t="str">
        <f t="shared" si="8"/>
        <v/>
      </c>
      <c r="V118" s="44" t="str">
        <f t="shared" si="9"/>
        <v/>
      </c>
      <c r="W118" s="44" t="str">
        <f t="shared" si="10"/>
        <v/>
      </c>
      <c r="X118" s="44" t="str">
        <f t="shared" si="6"/>
        <v/>
      </c>
      <c r="Z118" s="44" t="str">
        <f t="shared" si="7"/>
        <v/>
      </c>
      <c r="AA118" s="44" t="str">
        <f t="shared" si="11"/>
        <v/>
      </c>
      <c r="AD118" s="44" t="str">
        <f>IF($C118="","",MATCH($C118,選手基本データ入力!$AC$10:$AC169,0))</f>
        <v/>
      </c>
    </row>
    <row r="119" spans="1:30" ht="20.100000000000001" customHeight="1">
      <c r="A119" s="46"/>
      <c r="B119" s="58" t="str" cm="1">
        <f t="array" ref="B119">IF($C119="","",INDEX(選手基本データ入力!$B$10:$B170, $AD119))</f>
        <v/>
      </c>
      <c r="C119" s="103"/>
      <c r="D119" s="59"/>
      <c r="E119" s="59"/>
      <c r="F119" s="60"/>
      <c r="G119" s="60"/>
      <c r="H119" s="60"/>
      <c r="I119" s="74"/>
      <c r="J119" s="46"/>
      <c r="K119" s="16"/>
      <c r="L119" s="16"/>
      <c r="S119" s="44" t="str">
        <f>IF(B119="","",COUNTIF(B$8:B119,B119))</f>
        <v/>
      </c>
      <c r="U119" s="44" t="str">
        <f t="shared" si="8"/>
        <v/>
      </c>
      <c r="V119" s="44" t="str">
        <f t="shared" si="9"/>
        <v/>
      </c>
      <c r="W119" s="44" t="str">
        <f t="shared" si="10"/>
        <v/>
      </c>
      <c r="X119" s="44" t="str">
        <f t="shared" si="6"/>
        <v/>
      </c>
      <c r="Z119" s="44" t="str">
        <f t="shared" si="7"/>
        <v/>
      </c>
      <c r="AA119" s="44" t="str">
        <f t="shared" si="11"/>
        <v/>
      </c>
      <c r="AD119" s="44" t="str">
        <f>IF($C119="","",MATCH($C119,選手基本データ入力!$AC$10:$AC170,0))</f>
        <v/>
      </c>
    </row>
    <row r="120" spans="1:30" ht="20.100000000000001" customHeight="1">
      <c r="A120" s="46"/>
      <c r="B120" s="58" t="str" cm="1">
        <f t="array" ref="B120">IF($C120="","",INDEX(選手基本データ入力!$B$10:$B171, $AD120))</f>
        <v/>
      </c>
      <c r="C120" s="103"/>
      <c r="D120" s="59"/>
      <c r="E120" s="59"/>
      <c r="F120" s="60"/>
      <c r="G120" s="60"/>
      <c r="H120" s="60"/>
      <c r="I120" s="74"/>
      <c r="J120" s="46"/>
      <c r="K120" s="16"/>
      <c r="L120" s="16"/>
      <c r="S120" s="44" t="str">
        <f>IF(B120="","",COUNTIF(B$8:B120,B120))</f>
        <v/>
      </c>
      <c r="U120" s="44" t="str">
        <f t="shared" si="8"/>
        <v/>
      </c>
      <c r="V120" s="44" t="str">
        <f t="shared" si="9"/>
        <v/>
      </c>
      <c r="W120" s="44" t="str">
        <f t="shared" si="10"/>
        <v/>
      </c>
      <c r="X120" s="44" t="str">
        <f t="shared" si="6"/>
        <v/>
      </c>
      <c r="Z120" s="44" t="str">
        <f t="shared" si="7"/>
        <v/>
      </c>
      <c r="AA120" s="44" t="str">
        <f t="shared" si="11"/>
        <v/>
      </c>
      <c r="AD120" s="44" t="str">
        <f>IF($C120="","",MATCH($C120,選手基本データ入力!$AC$10:$AC171,0))</f>
        <v/>
      </c>
    </row>
    <row r="121" spans="1:30" ht="20.100000000000001" customHeight="1">
      <c r="A121" s="46"/>
      <c r="B121" s="58" t="str" cm="1">
        <f t="array" ref="B121">IF($C121="","",INDEX(選手基本データ入力!$B$10:$B172, $AD121))</f>
        <v/>
      </c>
      <c r="C121" s="103"/>
      <c r="D121" s="59"/>
      <c r="E121" s="59"/>
      <c r="F121" s="60"/>
      <c r="G121" s="60"/>
      <c r="H121" s="60"/>
      <c r="I121" s="74"/>
      <c r="J121" s="46"/>
      <c r="K121" s="16"/>
      <c r="L121" s="16"/>
      <c r="S121" s="44" t="str">
        <f>IF(B121="","",COUNTIF(B$8:B121,B121))</f>
        <v/>
      </c>
      <c r="U121" s="44" t="str">
        <f t="shared" si="8"/>
        <v/>
      </c>
      <c r="V121" s="44" t="str">
        <f t="shared" si="9"/>
        <v/>
      </c>
      <c r="W121" s="44" t="str">
        <f t="shared" si="10"/>
        <v/>
      </c>
      <c r="X121" s="44" t="str">
        <f t="shared" si="6"/>
        <v/>
      </c>
      <c r="Z121" s="44" t="str">
        <f t="shared" si="7"/>
        <v/>
      </c>
      <c r="AA121" s="44" t="str">
        <f t="shared" si="11"/>
        <v/>
      </c>
      <c r="AD121" s="44" t="str">
        <f>IF($C121="","",MATCH($C121,選手基本データ入力!$AC$10:$AC172,0))</f>
        <v/>
      </c>
    </row>
    <row r="122" spans="1:30" ht="20.100000000000001" customHeight="1">
      <c r="A122" s="46"/>
      <c r="B122" s="58" t="str" cm="1">
        <f t="array" ref="B122">IF($C122="","",INDEX(選手基本データ入力!$B$10:$B173, $AD122))</f>
        <v/>
      </c>
      <c r="C122" s="103"/>
      <c r="D122" s="59"/>
      <c r="E122" s="59"/>
      <c r="F122" s="60"/>
      <c r="G122" s="60"/>
      <c r="H122" s="60"/>
      <c r="I122" s="74"/>
      <c r="J122" s="46"/>
      <c r="K122" s="16"/>
      <c r="L122" s="16"/>
      <c r="S122" s="44" t="str">
        <f>IF(B122="","",COUNTIF(B$8:B122,B122))</f>
        <v/>
      </c>
      <c r="U122" s="44" t="str">
        <f t="shared" si="8"/>
        <v/>
      </c>
      <c r="V122" s="44" t="str">
        <f t="shared" si="9"/>
        <v/>
      </c>
      <c r="W122" s="44" t="str">
        <f t="shared" si="10"/>
        <v/>
      </c>
      <c r="X122" s="44" t="str">
        <f t="shared" si="6"/>
        <v/>
      </c>
      <c r="Z122" s="44" t="str">
        <f t="shared" si="7"/>
        <v/>
      </c>
      <c r="AA122" s="44" t="str">
        <f t="shared" si="11"/>
        <v/>
      </c>
      <c r="AD122" s="44" t="str">
        <f>IF($C122="","",MATCH($C122,選手基本データ入力!$AC$10:$AC173,0))</f>
        <v/>
      </c>
    </row>
    <row r="123" spans="1:30" ht="20.100000000000001" customHeight="1">
      <c r="A123" s="46"/>
      <c r="B123" s="58" t="str" cm="1">
        <f t="array" ref="B123">IF($C123="","",INDEX(選手基本データ入力!$B$10:$B174, $AD123))</f>
        <v/>
      </c>
      <c r="C123" s="103"/>
      <c r="D123" s="59"/>
      <c r="E123" s="59"/>
      <c r="F123" s="60"/>
      <c r="G123" s="60"/>
      <c r="H123" s="60"/>
      <c r="I123" s="74"/>
      <c r="J123" s="46"/>
      <c r="K123" s="16"/>
      <c r="L123" s="16"/>
      <c r="S123" s="44" t="str">
        <f>IF(B123="","",COUNTIF(B$8:B123,B123))</f>
        <v/>
      </c>
      <c r="U123" s="44" t="str">
        <f t="shared" si="8"/>
        <v/>
      </c>
      <c r="V123" s="44" t="str">
        <f t="shared" si="9"/>
        <v/>
      </c>
      <c r="W123" s="44" t="str">
        <f t="shared" si="10"/>
        <v/>
      </c>
      <c r="X123" s="44" t="str">
        <f t="shared" si="6"/>
        <v/>
      </c>
      <c r="Z123" s="44" t="str">
        <f t="shared" si="7"/>
        <v/>
      </c>
      <c r="AA123" s="44" t="str">
        <f t="shared" si="11"/>
        <v/>
      </c>
      <c r="AD123" s="44" t="str">
        <f>IF($C123="","",MATCH($C123,選手基本データ入力!$AC$10:$AC174,0))</f>
        <v/>
      </c>
    </row>
    <row r="124" spans="1:30" ht="20.100000000000001" customHeight="1">
      <c r="A124" s="46"/>
      <c r="B124" s="58" t="str" cm="1">
        <f t="array" ref="B124">IF($C124="","",INDEX(選手基本データ入力!$B$10:$B175, $AD124))</f>
        <v/>
      </c>
      <c r="C124" s="103"/>
      <c r="D124" s="59"/>
      <c r="E124" s="59"/>
      <c r="F124" s="60"/>
      <c r="G124" s="60"/>
      <c r="H124" s="60"/>
      <c r="I124" s="74"/>
      <c r="J124" s="46"/>
      <c r="K124" s="16"/>
      <c r="L124" s="16"/>
      <c r="S124" s="44" t="str">
        <f>IF(B124="","",COUNTIF(B$8:B124,B124))</f>
        <v/>
      </c>
      <c r="U124" s="44" t="str">
        <f t="shared" si="8"/>
        <v/>
      </c>
      <c r="V124" s="44" t="str">
        <f t="shared" si="9"/>
        <v/>
      </c>
      <c r="W124" s="44" t="str">
        <f t="shared" si="10"/>
        <v/>
      </c>
      <c r="X124" s="44" t="str">
        <f t="shared" si="6"/>
        <v/>
      </c>
      <c r="Z124" s="44" t="str">
        <f t="shared" si="7"/>
        <v/>
      </c>
      <c r="AA124" s="44" t="str">
        <f t="shared" si="11"/>
        <v/>
      </c>
      <c r="AD124" s="44" t="str">
        <f>IF($C124="","",MATCH($C124,選手基本データ入力!$AC$10:$AC175,0))</f>
        <v/>
      </c>
    </row>
    <row r="125" spans="1:30" ht="20.100000000000001" customHeight="1">
      <c r="A125" s="46"/>
      <c r="B125" s="58" t="str" cm="1">
        <f t="array" ref="B125">IF($C125="","",INDEX(選手基本データ入力!$B$10:$B176, $AD125))</f>
        <v/>
      </c>
      <c r="C125" s="103"/>
      <c r="D125" s="59"/>
      <c r="E125" s="59"/>
      <c r="F125" s="60"/>
      <c r="G125" s="60"/>
      <c r="H125" s="60"/>
      <c r="I125" s="74"/>
      <c r="J125" s="46"/>
      <c r="K125" s="16"/>
      <c r="L125" s="16"/>
      <c r="S125" s="44" t="str">
        <f>IF(B125="","",COUNTIF(B$8:B125,B125))</f>
        <v/>
      </c>
      <c r="U125" s="44" t="str">
        <f t="shared" si="8"/>
        <v/>
      </c>
      <c r="V125" s="44" t="str">
        <f t="shared" si="9"/>
        <v/>
      </c>
      <c r="W125" s="44" t="str">
        <f t="shared" si="10"/>
        <v/>
      </c>
      <c r="X125" s="44" t="str">
        <f t="shared" si="6"/>
        <v/>
      </c>
      <c r="Z125" s="44" t="str">
        <f t="shared" si="7"/>
        <v/>
      </c>
      <c r="AA125" s="44" t="str">
        <f t="shared" si="11"/>
        <v/>
      </c>
      <c r="AD125" s="44" t="str">
        <f>IF($C125="","",MATCH($C125,選手基本データ入力!$AC$10:$AC176,0))</f>
        <v/>
      </c>
    </row>
    <row r="126" spans="1:30" ht="20.100000000000001" customHeight="1">
      <c r="A126" s="46"/>
      <c r="B126" s="58" t="str" cm="1">
        <f t="array" ref="B126">IF($C126="","",INDEX(選手基本データ入力!$B$10:$B177, $AD126))</f>
        <v/>
      </c>
      <c r="C126" s="103"/>
      <c r="D126" s="59"/>
      <c r="E126" s="59"/>
      <c r="F126" s="60"/>
      <c r="G126" s="60"/>
      <c r="H126" s="60"/>
      <c r="I126" s="74"/>
      <c r="J126" s="46"/>
      <c r="K126" s="16"/>
      <c r="L126" s="16"/>
      <c r="S126" s="44" t="str">
        <f>IF(B126="","",COUNTIF(B$8:B126,B126))</f>
        <v/>
      </c>
      <c r="U126" s="44" t="str">
        <f t="shared" si="8"/>
        <v/>
      </c>
      <c r="V126" s="44" t="str">
        <f t="shared" si="9"/>
        <v/>
      </c>
      <c r="W126" s="44" t="str">
        <f t="shared" si="10"/>
        <v/>
      </c>
      <c r="X126" s="44" t="str">
        <f t="shared" si="6"/>
        <v/>
      </c>
      <c r="Z126" s="44" t="str">
        <f t="shared" si="7"/>
        <v/>
      </c>
      <c r="AA126" s="44" t="str">
        <f t="shared" si="11"/>
        <v/>
      </c>
      <c r="AD126" s="44" t="str">
        <f>IF($C126="","",MATCH($C126,選手基本データ入力!$AC$10:$AC177,0))</f>
        <v/>
      </c>
    </row>
    <row r="127" spans="1:30" ht="20.100000000000001" customHeight="1">
      <c r="A127" s="46"/>
      <c r="B127" s="58" t="str" cm="1">
        <f t="array" ref="B127">IF($C127="","",INDEX(選手基本データ入力!$B$10:$B178, $AD127))</f>
        <v/>
      </c>
      <c r="C127" s="103"/>
      <c r="D127" s="59"/>
      <c r="E127" s="59"/>
      <c r="F127" s="60"/>
      <c r="G127" s="60"/>
      <c r="H127" s="60"/>
      <c r="I127" s="74"/>
      <c r="J127" s="46"/>
      <c r="K127" s="16"/>
      <c r="L127" s="16"/>
      <c r="S127" s="44" t="str">
        <f>IF(B127="","",COUNTIF(B$8:B127,B127))</f>
        <v/>
      </c>
      <c r="U127" s="44" t="str">
        <f t="shared" si="8"/>
        <v/>
      </c>
      <c r="V127" s="44" t="str">
        <f t="shared" si="9"/>
        <v/>
      </c>
      <c r="W127" s="44" t="str">
        <f t="shared" si="10"/>
        <v/>
      </c>
      <c r="X127" s="44" t="str">
        <f t="shared" si="6"/>
        <v/>
      </c>
      <c r="Z127" s="44" t="str">
        <f t="shared" si="7"/>
        <v/>
      </c>
      <c r="AA127" s="44" t="str">
        <f t="shared" si="11"/>
        <v/>
      </c>
      <c r="AD127" s="44" t="str">
        <f>IF($C127="","",MATCH($C127,選手基本データ入力!$AC$10:$AC178,0))</f>
        <v/>
      </c>
    </row>
    <row r="128" spans="1:30" ht="20.100000000000001" customHeight="1">
      <c r="A128" s="46"/>
      <c r="B128" s="58" t="str" cm="1">
        <f t="array" ref="B128">IF($C128="","",INDEX(選手基本データ入力!$B$10:$B179, $AD128))</f>
        <v/>
      </c>
      <c r="C128" s="103"/>
      <c r="D128" s="59"/>
      <c r="E128" s="59"/>
      <c r="F128" s="60"/>
      <c r="G128" s="60"/>
      <c r="H128" s="60"/>
      <c r="I128" s="74"/>
      <c r="J128" s="46"/>
      <c r="K128" s="16"/>
      <c r="L128" s="16"/>
      <c r="S128" s="44" t="str">
        <f>IF(B128="","",COUNTIF(B$8:B128,B128))</f>
        <v/>
      </c>
      <c r="U128" s="44" t="str">
        <f t="shared" si="8"/>
        <v/>
      </c>
      <c r="V128" s="44" t="str">
        <f t="shared" si="9"/>
        <v/>
      </c>
      <c r="W128" s="44" t="str">
        <f t="shared" si="10"/>
        <v/>
      </c>
      <c r="X128" s="44" t="str">
        <f t="shared" si="6"/>
        <v/>
      </c>
      <c r="Z128" s="44" t="str">
        <f t="shared" si="7"/>
        <v/>
      </c>
      <c r="AA128" s="44" t="str">
        <f t="shared" si="11"/>
        <v/>
      </c>
      <c r="AD128" s="44" t="str">
        <f>IF($C128="","",MATCH($C128,選手基本データ入力!$AC$10:$AC179,0))</f>
        <v/>
      </c>
    </row>
    <row r="129" spans="1:30" ht="20.100000000000001" customHeight="1">
      <c r="A129" s="46"/>
      <c r="B129" s="58" t="str" cm="1">
        <f t="array" ref="B129">IF($C129="","",INDEX(選手基本データ入力!$B$10:$B180, $AD129))</f>
        <v/>
      </c>
      <c r="C129" s="103"/>
      <c r="D129" s="59"/>
      <c r="E129" s="59"/>
      <c r="F129" s="60"/>
      <c r="G129" s="60"/>
      <c r="H129" s="60"/>
      <c r="I129" s="74"/>
      <c r="J129" s="46"/>
      <c r="K129" s="16"/>
      <c r="L129" s="16"/>
      <c r="S129" s="44" t="str">
        <f>IF(B129="","",COUNTIF(B$8:B129,B129))</f>
        <v/>
      </c>
      <c r="U129" s="44" t="str">
        <f t="shared" si="8"/>
        <v/>
      </c>
      <c r="V129" s="44" t="str">
        <f t="shared" si="9"/>
        <v/>
      </c>
      <c r="W129" s="44" t="str">
        <f t="shared" si="10"/>
        <v/>
      </c>
      <c r="X129" s="44" t="str">
        <f t="shared" si="6"/>
        <v/>
      </c>
      <c r="Z129" s="44" t="str">
        <f t="shared" si="7"/>
        <v/>
      </c>
      <c r="AA129" s="44" t="str">
        <f t="shared" si="11"/>
        <v/>
      </c>
      <c r="AD129" s="44" t="str">
        <f>IF($C129="","",MATCH($C129,選手基本データ入力!$AC$10:$AC180,0))</f>
        <v/>
      </c>
    </row>
    <row r="130" spans="1:30" ht="20.100000000000001" customHeight="1">
      <c r="A130" s="46"/>
      <c r="B130" s="58" t="str" cm="1">
        <f t="array" ref="B130">IF($C130="","",INDEX(選手基本データ入力!$B$10:$B181, $AD130))</f>
        <v/>
      </c>
      <c r="C130" s="103"/>
      <c r="D130" s="59"/>
      <c r="E130" s="59"/>
      <c r="F130" s="60"/>
      <c r="G130" s="60"/>
      <c r="H130" s="60"/>
      <c r="I130" s="74"/>
      <c r="J130" s="46"/>
      <c r="K130" s="16"/>
      <c r="L130" s="16"/>
      <c r="S130" s="44" t="str">
        <f>IF(B130="","",COUNTIF(B$8:B130,B130))</f>
        <v/>
      </c>
      <c r="U130" s="44" t="str">
        <f t="shared" si="8"/>
        <v/>
      </c>
      <c r="V130" s="44" t="str">
        <f t="shared" si="9"/>
        <v/>
      </c>
      <c r="W130" s="44" t="str">
        <f t="shared" si="10"/>
        <v/>
      </c>
      <c r="X130" s="44" t="str">
        <f t="shared" si="6"/>
        <v/>
      </c>
      <c r="Z130" s="44" t="str">
        <f t="shared" si="7"/>
        <v/>
      </c>
      <c r="AA130" s="44" t="str">
        <f t="shared" si="11"/>
        <v/>
      </c>
      <c r="AD130" s="44" t="str">
        <f>IF($C130="","",MATCH($C130,選手基本データ入力!$AC$10:$AC181,0))</f>
        <v/>
      </c>
    </row>
    <row r="131" spans="1:30" ht="20.100000000000001" customHeight="1">
      <c r="A131" s="46"/>
      <c r="B131" s="58" t="str" cm="1">
        <f t="array" ref="B131">IF($C131="","",INDEX(選手基本データ入力!$B$10:$B182, $AD131))</f>
        <v/>
      </c>
      <c r="C131" s="103"/>
      <c r="D131" s="59"/>
      <c r="E131" s="59"/>
      <c r="F131" s="60"/>
      <c r="G131" s="60"/>
      <c r="H131" s="60"/>
      <c r="I131" s="74"/>
      <c r="J131" s="46"/>
      <c r="K131" s="16"/>
      <c r="L131" s="16"/>
      <c r="S131" s="44" t="str">
        <f>IF(B131="","",COUNTIF(B$8:B131,B131))</f>
        <v/>
      </c>
      <c r="U131" s="44" t="str">
        <f t="shared" si="8"/>
        <v/>
      </c>
      <c r="V131" s="44" t="str">
        <f t="shared" si="9"/>
        <v/>
      </c>
      <c r="W131" s="44" t="str">
        <f t="shared" si="10"/>
        <v/>
      </c>
      <c r="X131" s="44" t="str">
        <f t="shared" si="6"/>
        <v/>
      </c>
      <c r="Z131" s="44" t="str">
        <f t="shared" si="7"/>
        <v/>
      </c>
      <c r="AA131" s="44" t="str">
        <f t="shared" si="11"/>
        <v/>
      </c>
      <c r="AD131" s="44" t="str">
        <f>IF($C131="","",MATCH($C131,選手基本データ入力!$AC$10:$AC182,0))</f>
        <v/>
      </c>
    </row>
    <row r="132" spans="1:30" ht="20.100000000000001" customHeight="1">
      <c r="A132" s="46"/>
      <c r="B132" s="58" t="str" cm="1">
        <f t="array" ref="B132">IF($C132="","",INDEX(選手基本データ入力!$B$10:$B183, $AD132))</f>
        <v/>
      </c>
      <c r="C132" s="103"/>
      <c r="D132" s="59"/>
      <c r="E132" s="59"/>
      <c r="F132" s="60"/>
      <c r="G132" s="60"/>
      <c r="H132" s="60"/>
      <c r="I132" s="74"/>
      <c r="J132" s="46"/>
      <c r="K132" s="16"/>
      <c r="L132" s="16"/>
      <c r="S132" s="44" t="str">
        <f>IF(B132="","",COUNTIF(B$8:B132,B132))</f>
        <v/>
      </c>
      <c r="U132" s="44" t="str">
        <f t="shared" si="8"/>
        <v/>
      </c>
      <c r="V132" s="44" t="str">
        <f t="shared" si="9"/>
        <v/>
      </c>
      <c r="W132" s="44" t="str">
        <f t="shared" si="10"/>
        <v/>
      </c>
      <c r="X132" s="44" t="str">
        <f t="shared" si="6"/>
        <v/>
      </c>
      <c r="Z132" s="44" t="str">
        <f t="shared" si="7"/>
        <v/>
      </c>
      <c r="AA132" s="44" t="str">
        <f t="shared" si="11"/>
        <v/>
      </c>
      <c r="AD132" s="44" t="str">
        <f>IF($C132="","",MATCH($C132,選手基本データ入力!$AC$10:$AC183,0))</f>
        <v/>
      </c>
    </row>
    <row r="133" spans="1:30" ht="20.100000000000001" customHeight="1">
      <c r="A133" s="46"/>
      <c r="B133" s="58" t="str" cm="1">
        <f t="array" ref="B133">IF($C133="","",INDEX(選手基本データ入力!$B$10:$B184, $AD133))</f>
        <v/>
      </c>
      <c r="C133" s="103"/>
      <c r="D133" s="59"/>
      <c r="E133" s="59"/>
      <c r="F133" s="60"/>
      <c r="G133" s="60"/>
      <c r="H133" s="60"/>
      <c r="I133" s="74"/>
      <c r="J133" s="46"/>
      <c r="K133" s="16"/>
      <c r="L133" s="16"/>
      <c r="S133" s="44" t="str">
        <f>IF(B133="","",COUNTIF(B$8:B133,B133))</f>
        <v/>
      </c>
      <c r="U133" s="44" t="str">
        <f t="shared" si="8"/>
        <v/>
      </c>
      <c r="V133" s="44" t="str">
        <f t="shared" si="9"/>
        <v/>
      </c>
      <c r="W133" s="44" t="str">
        <f t="shared" si="10"/>
        <v/>
      </c>
      <c r="X133" s="44" t="str">
        <f t="shared" si="6"/>
        <v/>
      </c>
      <c r="Z133" s="44" t="str">
        <f t="shared" si="7"/>
        <v/>
      </c>
      <c r="AA133" s="44" t="str">
        <f t="shared" si="11"/>
        <v/>
      </c>
      <c r="AD133" s="44" t="str">
        <f>IF($C133="","",MATCH($C133,選手基本データ入力!$AC$10:$AC184,0))</f>
        <v/>
      </c>
    </row>
    <row r="134" spans="1:30" ht="20.100000000000001" customHeight="1">
      <c r="A134" s="46"/>
      <c r="B134" s="58" t="str" cm="1">
        <f t="array" ref="B134">IF($C134="","",INDEX(選手基本データ入力!$B$10:$B185, $AD134))</f>
        <v/>
      </c>
      <c r="C134" s="103"/>
      <c r="D134" s="59"/>
      <c r="E134" s="59"/>
      <c r="F134" s="60"/>
      <c r="G134" s="60"/>
      <c r="H134" s="60"/>
      <c r="I134" s="74"/>
      <c r="J134" s="46"/>
      <c r="K134" s="16"/>
      <c r="L134" s="16"/>
      <c r="S134" s="44" t="str">
        <f>IF(B134="","",COUNTIF(B$8:B134,B134))</f>
        <v/>
      </c>
      <c r="U134" s="44" t="str">
        <f t="shared" si="8"/>
        <v/>
      </c>
      <c r="V134" s="44" t="str">
        <f t="shared" si="9"/>
        <v/>
      </c>
      <c r="W134" s="44" t="str">
        <f t="shared" si="10"/>
        <v/>
      </c>
      <c r="X134" s="44" t="str">
        <f t="shared" si="6"/>
        <v/>
      </c>
      <c r="Z134" s="44" t="str">
        <f t="shared" si="7"/>
        <v/>
      </c>
      <c r="AA134" s="44" t="str">
        <f t="shared" si="11"/>
        <v/>
      </c>
      <c r="AD134" s="44" t="str">
        <f>IF($C134="","",MATCH($C134,選手基本データ入力!$AC$10:$AC185,0))</f>
        <v/>
      </c>
    </row>
    <row r="135" spans="1:30" ht="20.100000000000001" customHeight="1">
      <c r="A135" s="46"/>
      <c r="B135" s="58" t="str" cm="1">
        <f t="array" ref="B135">IF($C135="","",INDEX(選手基本データ入力!$B$10:$B186, $AD135))</f>
        <v/>
      </c>
      <c r="C135" s="103"/>
      <c r="D135" s="59"/>
      <c r="E135" s="59"/>
      <c r="F135" s="60"/>
      <c r="G135" s="60"/>
      <c r="H135" s="60"/>
      <c r="I135" s="74"/>
      <c r="J135" s="46"/>
      <c r="K135" s="16"/>
      <c r="L135" s="16"/>
      <c r="S135" s="44" t="str">
        <f>IF(B135="","",COUNTIF(B$8:B135,B135))</f>
        <v/>
      </c>
      <c r="U135" s="44" t="str">
        <f t="shared" si="8"/>
        <v/>
      </c>
      <c r="V135" s="44" t="str">
        <f t="shared" si="9"/>
        <v/>
      </c>
      <c r="W135" s="44" t="str">
        <f t="shared" si="10"/>
        <v/>
      </c>
      <c r="X135" s="44" t="str">
        <f t="shared" si="6"/>
        <v/>
      </c>
      <c r="Z135" s="44" t="str">
        <f t="shared" si="7"/>
        <v/>
      </c>
      <c r="AA135" s="44" t="str">
        <f t="shared" si="11"/>
        <v/>
      </c>
      <c r="AD135" s="44" t="str">
        <f>IF($C135="","",MATCH($C135,選手基本データ入力!$AC$10:$AC186,0))</f>
        <v/>
      </c>
    </row>
    <row r="136" spans="1:30" ht="20.100000000000001" customHeight="1">
      <c r="A136" s="46"/>
      <c r="B136" s="58" t="str" cm="1">
        <f t="array" ref="B136">IF($C136="","",INDEX(選手基本データ入力!$B$10:$B187, $AD136))</f>
        <v/>
      </c>
      <c r="C136" s="103"/>
      <c r="D136" s="59"/>
      <c r="E136" s="59"/>
      <c r="F136" s="60"/>
      <c r="G136" s="60"/>
      <c r="H136" s="60"/>
      <c r="I136" s="74"/>
      <c r="J136" s="46"/>
      <c r="K136" s="16"/>
      <c r="L136" s="16"/>
      <c r="S136" s="44" t="str">
        <f>IF(B136="","",COUNTIF(B$8:B136,B136))</f>
        <v/>
      </c>
      <c r="U136" s="44" t="str">
        <f t="shared" si="8"/>
        <v/>
      </c>
      <c r="V136" s="44" t="str">
        <f t="shared" si="9"/>
        <v/>
      </c>
      <c r="W136" s="44" t="str">
        <f t="shared" si="10"/>
        <v/>
      </c>
      <c r="X136" s="44" t="str">
        <f t="shared" ref="X136:X199" si="12">IF($C136="","",IF(AND($F136="",$G136="",$H136=""),"99:59:99",
ASC($F136)&amp;
IF($F136="","",":")
&amp;
IF(LEN($G136)=0,"00",IF(LEN($G136)=1,IF($F136="",ASC($G136),"0"&amp;ASC($G136)),ASC($G136)))&amp;"."&amp;
IF(LEN($H136)=0,"00",IF(LEN($H136)=1,"0"&amp;ASC($H136),ASC($H136)))))</f>
        <v/>
      </c>
      <c r="Z136" s="44" t="str">
        <f t="shared" ref="Z136:Z199" si="13">IF($E136="","",$U136&amp;
IF($V136=1,"0025",
IF($V136=2,"0050",
IF($V136=3,"0100",
IF($V136=4,"0200",
IF($V136=5,"0400",
IF($V136=6,"0800",
IF($V136=7,"1500",
IF($V136=8,"0300",
IF($V136=9,"0075",
))))))))))</f>
        <v/>
      </c>
      <c r="AA136" s="44" t="str">
        <f t="shared" si="11"/>
        <v/>
      </c>
      <c r="AD136" s="44" t="str">
        <f>IF($C136="","",MATCH($C136,選手基本データ入力!$AC$10:$AC187,0))</f>
        <v/>
      </c>
    </row>
    <row r="137" spans="1:30" ht="20.100000000000001" customHeight="1">
      <c r="A137" s="46"/>
      <c r="B137" s="58" t="str" cm="1">
        <f t="array" ref="B137">IF($C137="","",INDEX(選手基本データ入力!$B$10:$B188, $AD137))</f>
        <v/>
      </c>
      <c r="C137" s="103"/>
      <c r="D137" s="59"/>
      <c r="E137" s="59"/>
      <c r="F137" s="60"/>
      <c r="G137" s="60"/>
      <c r="H137" s="60"/>
      <c r="I137" s="74"/>
      <c r="J137" s="46"/>
      <c r="K137" s="16"/>
      <c r="L137" s="16"/>
      <c r="S137" s="44" t="str">
        <f>IF(B137="","",COUNTIF(B$8:B137,B137))</f>
        <v/>
      </c>
      <c r="U137" s="44" t="str">
        <f t="shared" ref="U137:U200" si="14">IF($D137="自由形",1,
IF($D137="背泳ぎ",2,
IF($D137="平泳ぎ",3,
IF($D137="バタフライ",4,
IF($D137="個人メドレー",5,""
)))))</f>
        <v/>
      </c>
      <c r="V137" s="44" t="str">
        <f t="shared" ref="V137:V200" si="15">IF($E137="25m",1,
IF($E137="50m",2,
IF($E137="100m",3,
IF($E137="200m",4,
IF($E137="400m",6,
IF($E137="800m",7,
IF($E137="1500m",8,
IF($E137="300m",5,
IF($E137="75m",9,""
)))))))))</f>
        <v/>
      </c>
      <c r="W137" s="44" t="str">
        <f t="shared" ref="W137:W200" si="16">ASC($I137)</f>
        <v/>
      </c>
      <c r="X137" s="44" t="str">
        <f t="shared" si="12"/>
        <v/>
      </c>
      <c r="Z137" s="44" t="str">
        <f t="shared" si="13"/>
        <v/>
      </c>
      <c r="AA137" s="44" t="str">
        <f t="shared" si="11"/>
        <v/>
      </c>
      <c r="AD137" s="44" t="str">
        <f>IF($C137="","",MATCH($C137,選手基本データ入力!$AC$10:$AC188,0))</f>
        <v/>
      </c>
    </row>
    <row r="138" spans="1:30" ht="20.100000000000001" customHeight="1">
      <c r="A138" s="46"/>
      <c r="B138" s="58" t="str" cm="1">
        <f t="array" ref="B138">IF($C138="","",INDEX(選手基本データ入力!$B$10:$B189, $AD138))</f>
        <v/>
      </c>
      <c r="C138" s="103"/>
      <c r="D138" s="59"/>
      <c r="E138" s="59"/>
      <c r="F138" s="60"/>
      <c r="G138" s="60"/>
      <c r="H138" s="60"/>
      <c r="I138" s="74"/>
      <c r="J138" s="46"/>
      <c r="K138" s="16"/>
      <c r="L138" s="16"/>
      <c r="S138" s="44" t="str">
        <f>IF(B138="","",COUNTIF(B$8:B138,B138))</f>
        <v/>
      </c>
      <c r="U138" s="44" t="str">
        <f t="shared" si="14"/>
        <v/>
      </c>
      <c r="V138" s="44" t="str">
        <f t="shared" si="15"/>
        <v/>
      </c>
      <c r="W138" s="44" t="str">
        <f t="shared" si="16"/>
        <v/>
      </c>
      <c r="X138" s="44" t="str">
        <f t="shared" si="12"/>
        <v/>
      </c>
      <c r="Z138" s="44" t="str">
        <f t="shared" si="13"/>
        <v/>
      </c>
      <c r="AA138" s="44" t="str">
        <f t="shared" ref="AA138:AA201" si="17">IF($C138="","",
IF(AND($F138="",$G138="",$H138=""),"99:59:99",
IF(LEN($F138)=0,"00",
IF(LEN($F138)=1,"0"&amp;ASC($F138),ASC($F138)))&amp;IF(LEN($G138)=1,"0"&amp;ASC(G138),ASC($G138))&amp;"."&amp;IF(LEN($H138)=0,"00",IF(LEN($H138)=1,"0"&amp;ASC($H138),ASC($H138)))
))</f>
        <v/>
      </c>
      <c r="AD138" s="44" t="str">
        <f>IF($C138="","",MATCH($C138,選手基本データ入力!$AC$10:$AC189,0))</f>
        <v/>
      </c>
    </row>
    <row r="139" spans="1:30" ht="20.100000000000001" customHeight="1">
      <c r="A139" s="46"/>
      <c r="B139" s="58" t="str" cm="1">
        <f t="array" ref="B139">IF($C139="","",INDEX(選手基本データ入力!$B$10:$B190, $AD139))</f>
        <v/>
      </c>
      <c r="C139" s="103"/>
      <c r="D139" s="59"/>
      <c r="E139" s="59"/>
      <c r="F139" s="60"/>
      <c r="G139" s="60"/>
      <c r="H139" s="60"/>
      <c r="I139" s="74"/>
      <c r="J139" s="46"/>
      <c r="K139" s="16"/>
      <c r="L139" s="16"/>
      <c r="S139" s="44" t="str">
        <f>IF(B139="","",COUNTIF(B$8:B139,B139))</f>
        <v/>
      </c>
      <c r="U139" s="44" t="str">
        <f t="shared" si="14"/>
        <v/>
      </c>
      <c r="V139" s="44" t="str">
        <f t="shared" si="15"/>
        <v/>
      </c>
      <c r="W139" s="44" t="str">
        <f t="shared" si="16"/>
        <v/>
      </c>
      <c r="X139" s="44" t="str">
        <f t="shared" si="12"/>
        <v/>
      </c>
      <c r="Z139" s="44" t="str">
        <f t="shared" si="13"/>
        <v/>
      </c>
      <c r="AA139" s="44" t="str">
        <f t="shared" si="17"/>
        <v/>
      </c>
      <c r="AD139" s="44" t="str">
        <f>IF($C139="","",MATCH($C139,選手基本データ入力!$AC$10:$AC190,0))</f>
        <v/>
      </c>
    </row>
    <row r="140" spans="1:30" ht="20.100000000000001" customHeight="1">
      <c r="A140" s="46"/>
      <c r="B140" s="58" t="str" cm="1">
        <f t="array" ref="B140">IF($C140="","",INDEX(選手基本データ入力!$B$10:$B191, $AD140))</f>
        <v/>
      </c>
      <c r="C140" s="103"/>
      <c r="D140" s="59"/>
      <c r="E140" s="59"/>
      <c r="F140" s="60"/>
      <c r="G140" s="60"/>
      <c r="H140" s="60"/>
      <c r="I140" s="74"/>
      <c r="J140" s="46"/>
      <c r="K140" s="16"/>
      <c r="L140" s="16"/>
      <c r="S140" s="44" t="str">
        <f>IF(B140="","",COUNTIF(B$8:B140,B140))</f>
        <v/>
      </c>
      <c r="U140" s="44" t="str">
        <f t="shared" si="14"/>
        <v/>
      </c>
      <c r="V140" s="44" t="str">
        <f t="shared" si="15"/>
        <v/>
      </c>
      <c r="W140" s="44" t="str">
        <f t="shared" si="16"/>
        <v/>
      </c>
      <c r="X140" s="44" t="str">
        <f t="shared" si="12"/>
        <v/>
      </c>
      <c r="Z140" s="44" t="str">
        <f t="shared" si="13"/>
        <v/>
      </c>
      <c r="AA140" s="44" t="str">
        <f t="shared" si="17"/>
        <v/>
      </c>
      <c r="AD140" s="44" t="str">
        <f>IF($C140="","",MATCH($C140,選手基本データ入力!$AC$10:$AC191,0))</f>
        <v/>
      </c>
    </row>
    <row r="141" spans="1:30" ht="20.100000000000001" customHeight="1">
      <c r="A141" s="46"/>
      <c r="B141" s="58" t="str" cm="1">
        <f t="array" ref="B141">IF($C141="","",INDEX(選手基本データ入力!$B$10:$B192, $AD141))</f>
        <v/>
      </c>
      <c r="C141" s="103"/>
      <c r="D141" s="59"/>
      <c r="E141" s="59"/>
      <c r="F141" s="60"/>
      <c r="G141" s="60"/>
      <c r="H141" s="60"/>
      <c r="I141" s="74"/>
      <c r="J141" s="46"/>
      <c r="K141" s="16"/>
      <c r="L141" s="16"/>
      <c r="S141" s="44" t="str">
        <f>IF(B141="","",COUNTIF(B$8:B141,B141))</f>
        <v/>
      </c>
      <c r="U141" s="44" t="str">
        <f t="shared" si="14"/>
        <v/>
      </c>
      <c r="V141" s="44" t="str">
        <f t="shared" si="15"/>
        <v/>
      </c>
      <c r="W141" s="44" t="str">
        <f t="shared" si="16"/>
        <v/>
      </c>
      <c r="X141" s="44" t="str">
        <f t="shared" si="12"/>
        <v/>
      </c>
      <c r="Z141" s="44" t="str">
        <f t="shared" si="13"/>
        <v/>
      </c>
      <c r="AA141" s="44" t="str">
        <f t="shared" si="17"/>
        <v/>
      </c>
      <c r="AD141" s="44" t="str">
        <f>IF($C141="","",MATCH($C141,選手基本データ入力!$AC$10:$AC192,0))</f>
        <v/>
      </c>
    </row>
    <row r="142" spans="1:30" ht="20.100000000000001" customHeight="1">
      <c r="A142" s="46"/>
      <c r="B142" s="58" t="str" cm="1">
        <f t="array" ref="B142">IF($C142="","",INDEX(選手基本データ入力!$B$10:$B193, $AD142))</f>
        <v/>
      </c>
      <c r="C142" s="103"/>
      <c r="D142" s="59"/>
      <c r="E142" s="59"/>
      <c r="F142" s="60"/>
      <c r="G142" s="60"/>
      <c r="H142" s="60"/>
      <c r="I142" s="74"/>
      <c r="J142" s="46"/>
      <c r="K142" s="16"/>
      <c r="L142" s="16"/>
      <c r="S142" s="44" t="str">
        <f>IF(B142="","",COUNTIF(B$8:B142,B142))</f>
        <v/>
      </c>
      <c r="U142" s="44" t="str">
        <f t="shared" si="14"/>
        <v/>
      </c>
      <c r="V142" s="44" t="str">
        <f t="shared" si="15"/>
        <v/>
      </c>
      <c r="W142" s="44" t="str">
        <f t="shared" si="16"/>
        <v/>
      </c>
      <c r="X142" s="44" t="str">
        <f t="shared" si="12"/>
        <v/>
      </c>
      <c r="Z142" s="44" t="str">
        <f t="shared" si="13"/>
        <v/>
      </c>
      <c r="AA142" s="44" t="str">
        <f t="shared" si="17"/>
        <v/>
      </c>
      <c r="AD142" s="44" t="str">
        <f>IF($C142="","",MATCH($C142,選手基本データ入力!$AC$10:$AC193,0))</f>
        <v/>
      </c>
    </row>
    <row r="143" spans="1:30" ht="20.100000000000001" customHeight="1">
      <c r="A143" s="46"/>
      <c r="B143" s="58" t="str" cm="1">
        <f t="array" ref="B143">IF($C143="","",INDEX(選手基本データ入力!$B$10:$B194, $AD143))</f>
        <v/>
      </c>
      <c r="C143" s="103"/>
      <c r="D143" s="59"/>
      <c r="E143" s="59"/>
      <c r="F143" s="60"/>
      <c r="G143" s="60"/>
      <c r="H143" s="60"/>
      <c r="I143" s="74"/>
      <c r="J143" s="46"/>
      <c r="K143" s="16"/>
      <c r="L143" s="16"/>
      <c r="S143" s="44" t="str">
        <f>IF(B143="","",COUNTIF(B$8:B143,B143))</f>
        <v/>
      </c>
      <c r="U143" s="44" t="str">
        <f t="shared" si="14"/>
        <v/>
      </c>
      <c r="V143" s="44" t="str">
        <f t="shared" si="15"/>
        <v/>
      </c>
      <c r="W143" s="44" t="str">
        <f t="shared" si="16"/>
        <v/>
      </c>
      <c r="X143" s="44" t="str">
        <f t="shared" si="12"/>
        <v/>
      </c>
      <c r="Z143" s="44" t="str">
        <f t="shared" si="13"/>
        <v/>
      </c>
      <c r="AA143" s="44" t="str">
        <f t="shared" si="17"/>
        <v/>
      </c>
      <c r="AD143" s="44" t="str">
        <f>IF($C143="","",MATCH($C143,選手基本データ入力!$AC$10:$AC194,0))</f>
        <v/>
      </c>
    </row>
    <row r="144" spans="1:30" ht="20.100000000000001" customHeight="1">
      <c r="A144" s="46"/>
      <c r="B144" s="58" t="str" cm="1">
        <f t="array" ref="B144">IF($C144="","",INDEX(選手基本データ入力!$B$10:$B195, $AD144))</f>
        <v/>
      </c>
      <c r="C144" s="103"/>
      <c r="D144" s="59"/>
      <c r="E144" s="59"/>
      <c r="F144" s="60"/>
      <c r="G144" s="60"/>
      <c r="H144" s="60"/>
      <c r="I144" s="74"/>
      <c r="J144" s="46"/>
      <c r="K144" s="16"/>
      <c r="L144" s="16"/>
      <c r="S144" s="44" t="str">
        <f>IF(B144="","",COUNTIF(B$8:B144,B144))</f>
        <v/>
      </c>
      <c r="U144" s="44" t="str">
        <f t="shared" si="14"/>
        <v/>
      </c>
      <c r="V144" s="44" t="str">
        <f t="shared" si="15"/>
        <v/>
      </c>
      <c r="W144" s="44" t="str">
        <f t="shared" si="16"/>
        <v/>
      </c>
      <c r="X144" s="44" t="str">
        <f t="shared" si="12"/>
        <v/>
      </c>
      <c r="Z144" s="44" t="str">
        <f t="shared" si="13"/>
        <v/>
      </c>
      <c r="AA144" s="44" t="str">
        <f t="shared" si="17"/>
        <v/>
      </c>
      <c r="AD144" s="44" t="str">
        <f>IF($C144="","",MATCH($C144,選手基本データ入力!$AC$10:$AC195,0))</f>
        <v/>
      </c>
    </row>
    <row r="145" spans="1:30" ht="20.100000000000001" customHeight="1">
      <c r="A145" s="46"/>
      <c r="B145" s="58" t="str" cm="1">
        <f t="array" ref="B145">IF($C145="","",INDEX(選手基本データ入力!$B$10:$B196, $AD145))</f>
        <v/>
      </c>
      <c r="C145" s="103"/>
      <c r="D145" s="59"/>
      <c r="E145" s="59"/>
      <c r="F145" s="60"/>
      <c r="G145" s="60"/>
      <c r="H145" s="60"/>
      <c r="I145" s="74"/>
      <c r="J145" s="46"/>
      <c r="K145" s="16"/>
      <c r="L145" s="16"/>
      <c r="S145" s="44" t="str">
        <f>IF(B145="","",COUNTIF(B$8:B145,B145))</f>
        <v/>
      </c>
      <c r="U145" s="44" t="str">
        <f t="shared" si="14"/>
        <v/>
      </c>
      <c r="V145" s="44" t="str">
        <f t="shared" si="15"/>
        <v/>
      </c>
      <c r="W145" s="44" t="str">
        <f t="shared" si="16"/>
        <v/>
      </c>
      <c r="X145" s="44" t="str">
        <f t="shared" si="12"/>
        <v/>
      </c>
      <c r="Z145" s="44" t="str">
        <f t="shared" si="13"/>
        <v/>
      </c>
      <c r="AA145" s="44" t="str">
        <f t="shared" si="17"/>
        <v/>
      </c>
      <c r="AD145" s="44" t="str">
        <f>IF($C145="","",MATCH($C145,選手基本データ入力!$AC$10:$AC196,0))</f>
        <v/>
      </c>
    </row>
    <row r="146" spans="1:30" ht="20.100000000000001" customHeight="1">
      <c r="A146" s="46"/>
      <c r="B146" s="58" t="str" cm="1">
        <f t="array" ref="B146">IF($C146="","",INDEX(選手基本データ入力!$B$10:$B197, $AD146))</f>
        <v/>
      </c>
      <c r="C146" s="103"/>
      <c r="D146" s="59"/>
      <c r="E146" s="59"/>
      <c r="F146" s="60"/>
      <c r="G146" s="60"/>
      <c r="H146" s="60"/>
      <c r="I146" s="74"/>
      <c r="J146" s="46"/>
      <c r="K146" s="16"/>
      <c r="L146" s="16"/>
      <c r="S146" s="44" t="str">
        <f>IF(B146="","",COUNTIF(B$8:B146,B146))</f>
        <v/>
      </c>
      <c r="U146" s="44" t="str">
        <f t="shared" si="14"/>
        <v/>
      </c>
      <c r="V146" s="44" t="str">
        <f t="shared" si="15"/>
        <v/>
      </c>
      <c r="W146" s="44" t="str">
        <f t="shared" si="16"/>
        <v/>
      </c>
      <c r="X146" s="44" t="str">
        <f t="shared" si="12"/>
        <v/>
      </c>
      <c r="Z146" s="44" t="str">
        <f t="shared" si="13"/>
        <v/>
      </c>
      <c r="AA146" s="44" t="str">
        <f t="shared" si="17"/>
        <v/>
      </c>
      <c r="AD146" s="44" t="str">
        <f>IF($C146="","",MATCH($C146,選手基本データ入力!$AC$10:$AC197,0))</f>
        <v/>
      </c>
    </row>
    <row r="147" spans="1:30" ht="20.100000000000001" customHeight="1">
      <c r="A147" s="46"/>
      <c r="B147" s="58" t="str" cm="1">
        <f t="array" ref="B147">IF($C147="","",INDEX(選手基本データ入力!$B$10:$B198, $AD147))</f>
        <v/>
      </c>
      <c r="C147" s="103"/>
      <c r="D147" s="59"/>
      <c r="E147" s="59"/>
      <c r="F147" s="60"/>
      <c r="G147" s="60"/>
      <c r="H147" s="60"/>
      <c r="I147" s="74"/>
      <c r="J147" s="46"/>
      <c r="K147" s="16"/>
      <c r="L147" s="16"/>
      <c r="S147" s="44" t="str">
        <f>IF(B147="","",COUNTIF(B$8:B147,B147))</f>
        <v/>
      </c>
      <c r="U147" s="44" t="str">
        <f t="shared" si="14"/>
        <v/>
      </c>
      <c r="V147" s="44" t="str">
        <f t="shared" si="15"/>
        <v/>
      </c>
      <c r="W147" s="44" t="str">
        <f t="shared" si="16"/>
        <v/>
      </c>
      <c r="X147" s="44" t="str">
        <f t="shared" si="12"/>
        <v/>
      </c>
      <c r="Z147" s="44" t="str">
        <f t="shared" si="13"/>
        <v/>
      </c>
      <c r="AA147" s="44" t="str">
        <f t="shared" si="17"/>
        <v/>
      </c>
      <c r="AD147" s="44" t="str">
        <f>IF($C147="","",MATCH($C147,選手基本データ入力!$AC$10:$AC198,0))</f>
        <v/>
      </c>
    </row>
    <row r="148" spans="1:30" ht="20.100000000000001" customHeight="1">
      <c r="A148" s="46"/>
      <c r="B148" s="58" t="str" cm="1">
        <f t="array" ref="B148">IF($C148="","",INDEX(選手基本データ入力!$B$10:$B199, $AD148))</f>
        <v/>
      </c>
      <c r="C148" s="103"/>
      <c r="D148" s="59"/>
      <c r="E148" s="59"/>
      <c r="F148" s="60"/>
      <c r="G148" s="60"/>
      <c r="H148" s="60"/>
      <c r="I148" s="74"/>
      <c r="J148" s="46"/>
      <c r="K148" s="16"/>
      <c r="L148" s="16"/>
      <c r="S148" s="44" t="str">
        <f>IF(B148="","",COUNTIF(B$8:B148,B148))</f>
        <v/>
      </c>
      <c r="U148" s="44" t="str">
        <f t="shared" si="14"/>
        <v/>
      </c>
      <c r="V148" s="44" t="str">
        <f t="shared" si="15"/>
        <v/>
      </c>
      <c r="W148" s="44" t="str">
        <f t="shared" si="16"/>
        <v/>
      </c>
      <c r="X148" s="44" t="str">
        <f t="shared" si="12"/>
        <v/>
      </c>
      <c r="Z148" s="44" t="str">
        <f t="shared" si="13"/>
        <v/>
      </c>
      <c r="AA148" s="44" t="str">
        <f t="shared" si="17"/>
        <v/>
      </c>
      <c r="AD148" s="44" t="str">
        <f>IF($C148="","",MATCH($C148,選手基本データ入力!$AC$10:$AC199,0))</f>
        <v/>
      </c>
    </row>
    <row r="149" spans="1:30" ht="20.100000000000001" customHeight="1">
      <c r="A149" s="46"/>
      <c r="B149" s="58" t="str" cm="1">
        <f t="array" ref="B149">IF($C149="","",INDEX(選手基本データ入力!$B$10:$B200, $AD149))</f>
        <v/>
      </c>
      <c r="C149" s="103"/>
      <c r="D149" s="59"/>
      <c r="E149" s="59"/>
      <c r="F149" s="60"/>
      <c r="G149" s="60"/>
      <c r="H149" s="60"/>
      <c r="I149" s="74"/>
      <c r="J149" s="46"/>
      <c r="K149" s="16"/>
      <c r="L149" s="16"/>
      <c r="S149" s="44" t="str">
        <f>IF(B149="","",COUNTIF(B$8:B149,B149))</f>
        <v/>
      </c>
      <c r="U149" s="44" t="str">
        <f t="shared" si="14"/>
        <v/>
      </c>
      <c r="V149" s="44" t="str">
        <f t="shared" si="15"/>
        <v/>
      </c>
      <c r="W149" s="44" t="str">
        <f t="shared" si="16"/>
        <v/>
      </c>
      <c r="X149" s="44" t="str">
        <f t="shared" si="12"/>
        <v/>
      </c>
      <c r="Z149" s="44" t="str">
        <f t="shared" si="13"/>
        <v/>
      </c>
      <c r="AA149" s="44" t="str">
        <f t="shared" si="17"/>
        <v/>
      </c>
      <c r="AD149" s="44" t="str">
        <f>IF($C149="","",MATCH($C149,選手基本データ入力!$AC$10:$AC200,0))</f>
        <v/>
      </c>
    </row>
    <row r="150" spans="1:30" ht="20.100000000000001" customHeight="1">
      <c r="A150" s="46"/>
      <c r="B150" s="58" t="str" cm="1">
        <f t="array" ref="B150">IF($C150="","",INDEX(選手基本データ入力!$B$10:$B201, $AD150))</f>
        <v/>
      </c>
      <c r="C150" s="103"/>
      <c r="D150" s="59"/>
      <c r="E150" s="59"/>
      <c r="F150" s="60"/>
      <c r="G150" s="60"/>
      <c r="H150" s="60"/>
      <c r="I150" s="74"/>
      <c r="J150" s="46"/>
      <c r="K150" s="16"/>
      <c r="L150" s="16"/>
      <c r="S150" s="44" t="str">
        <f>IF(B150="","",COUNTIF(B$8:B150,B150))</f>
        <v/>
      </c>
      <c r="U150" s="44" t="str">
        <f t="shared" si="14"/>
        <v/>
      </c>
      <c r="V150" s="44" t="str">
        <f t="shared" si="15"/>
        <v/>
      </c>
      <c r="W150" s="44" t="str">
        <f t="shared" si="16"/>
        <v/>
      </c>
      <c r="X150" s="44" t="str">
        <f t="shared" si="12"/>
        <v/>
      </c>
      <c r="Z150" s="44" t="str">
        <f t="shared" si="13"/>
        <v/>
      </c>
      <c r="AA150" s="44" t="str">
        <f t="shared" si="17"/>
        <v/>
      </c>
      <c r="AD150" s="44" t="str">
        <f>IF($C150="","",MATCH($C150,選手基本データ入力!$AC$10:$AC201,0))</f>
        <v/>
      </c>
    </row>
    <row r="151" spans="1:30" ht="20.100000000000001" customHeight="1">
      <c r="A151" s="46"/>
      <c r="B151" s="58" t="str" cm="1">
        <f t="array" ref="B151">IF($C151="","",INDEX(選手基本データ入力!$B$10:$B202, $AD151))</f>
        <v/>
      </c>
      <c r="C151" s="103"/>
      <c r="D151" s="59"/>
      <c r="E151" s="59"/>
      <c r="F151" s="60"/>
      <c r="G151" s="60"/>
      <c r="H151" s="60"/>
      <c r="I151" s="74"/>
      <c r="J151" s="46"/>
      <c r="K151" s="16"/>
      <c r="L151" s="16"/>
      <c r="S151" s="44" t="str">
        <f>IF(B151="","",COUNTIF(B$8:B151,B151))</f>
        <v/>
      </c>
      <c r="U151" s="44" t="str">
        <f t="shared" si="14"/>
        <v/>
      </c>
      <c r="V151" s="44" t="str">
        <f t="shared" si="15"/>
        <v/>
      </c>
      <c r="W151" s="44" t="str">
        <f t="shared" si="16"/>
        <v/>
      </c>
      <c r="X151" s="44" t="str">
        <f t="shared" si="12"/>
        <v/>
      </c>
      <c r="Z151" s="44" t="str">
        <f t="shared" si="13"/>
        <v/>
      </c>
      <c r="AA151" s="44" t="str">
        <f t="shared" si="17"/>
        <v/>
      </c>
      <c r="AD151" s="44" t="str">
        <f>IF($C151="","",MATCH($C151,選手基本データ入力!$AC$10:$AC202,0))</f>
        <v/>
      </c>
    </row>
    <row r="152" spans="1:30" ht="20.100000000000001" customHeight="1">
      <c r="A152" s="46"/>
      <c r="B152" s="58" t="str" cm="1">
        <f t="array" ref="B152">IF($C152="","",INDEX(選手基本データ入力!$B$10:$B203, $AD152))</f>
        <v/>
      </c>
      <c r="C152" s="103"/>
      <c r="D152" s="59"/>
      <c r="E152" s="59"/>
      <c r="F152" s="60"/>
      <c r="G152" s="60"/>
      <c r="H152" s="60"/>
      <c r="I152" s="74"/>
      <c r="J152" s="46"/>
      <c r="K152" s="16"/>
      <c r="L152" s="16"/>
      <c r="S152" s="44" t="str">
        <f>IF(B152="","",COUNTIF(B$8:B152,B152))</f>
        <v/>
      </c>
      <c r="U152" s="44" t="str">
        <f t="shared" si="14"/>
        <v/>
      </c>
      <c r="V152" s="44" t="str">
        <f t="shared" si="15"/>
        <v/>
      </c>
      <c r="W152" s="44" t="str">
        <f t="shared" si="16"/>
        <v/>
      </c>
      <c r="X152" s="44" t="str">
        <f t="shared" si="12"/>
        <v/>
      </c>
      <c r="Z152" s="44" t="str">
        <f t="shared" si="13"/>
        <v/>
      </c>
      <c r="AA152" s="44" t="str">
        <f t="shared" si="17"/>
        <v/>
      </c>
      <c r="AD152" s="44" t="str">
        <f>IF($C152="","",MATCH($C152,選手基本データ入力!$AC$10:$AC203,0))</f>
        <v/>
      </c>
    </row>
    <row r="153" spans="1:30" ht="20.100000000000001" customHeight="1">
      <c r="A153" s="46"/>
      <c r="B153" s="58" t="str" cm="1">
        <f t="array" ref="B153">IF($C153="","",INDEX(選手基本データ入力!$B$10:$B204, $AD153))</f>
        <v/>
      </c>
      <c r="C153" s="103"/>
      <c r="D153" s="59"/>
      <c r="E153" s="59"/>
      <c r="F153" s="60"/>
      <c r="G153" s="60"/>
      <c r="H153" s="60"/>
      <c r="I153" s="74"/>
      <c r="J153" s="46"/>
      <c r="K153" s="16"/>
      <c r="L153" s="16"/>
      <c r="S153" s="44" t="str">
        <f>IF(B153="","",COUNTIF(B$8:B153,B153))</f>
        <v/>
      </c>
      <c r="U153" s="44" t="str">
        <f t="shared" si="14"/>
        <v/>
      </c>
      <c r="V153" s="44" t="str">
        <f t="shared" si="15"/>
        <v/>
      </c>
      <c r="W153" s="44" t="str">
        <f t="shared" si="16"/>
        <v/>
      </c>
      <c r="X153" s="44" t="str">
        <f t="shared" si="12"/>
        <v/>
      </c>
      <c r="Z153" s="44" t="str">
        <f t="shared" si="13"/>
        <v/>
      </c>
      <c r="AA153" s="44" t="str">
        <f t="shared" si="17"/>
        <v/>
      </c>
      <c r="AD153" s="44" t="str">
        <f>IF($C153="","",MATCH($C153,選手基本データ入力!$AC$10:$AC204,0))</f>
        <v/>
      </c>
    </row>
    <row r="154" spans="1:30" ht="20.100000000000001" customHeight="1">
      <c r="A154" s="46"/>
      <c r="B154" s="58" t="str" cm="1">
        <f t="array" ref="B154">IF($C154="","",INDEX(選手基本データ入力!$B$10:$B205, $AD154))</f>
        <v/>
      </c>
      <c r="C154" s="103"/>
      <c r="D154" s="59"/>
      <c r="E154" s="59"/>
      <c r="F154" s="60"/>
      <c r="G154" s="60"/>
      <c r="H154" s="60"/>
      <c r="I154" s="74"/>
      <c r="J154" s="46"/>
      <c r="K154" s="16"/>
      <c r="L154" s="16"/>
      <c r="S154" s="44" t="str">
        <f>IF(B154="","",COUNTIF(B$8:B154,B154))</f>
        <v/>
      </c>
      <c r="U154" s="44" t="str">
        <f t="shared" si="14"/>
        <v/>
      </c>
      <c r="V154" s="44" t="str">
        <f t="shared" si="15"/>
        <v/>
      </c>
      <c r="W154" s="44" t="str">
        <f t="shared" si="16"/>
        <v/>
      </c>
      <c r="X154" s="44" t="str">
        <f t="shared" si="12"/>
        <v/>
      </c>
      <c r="Z154" s="44" t="str">
        <f t="shared" si="13"/>
        <v/>
      </c>
      <c r="AA154" s="44" t="str">
        <f t="shared" si="17"/>
        <v/>
      </c>
      <c r="AD154" s="44" t="str">
        <f>IF($C154="","",MATCH($C154,選手基本データ入力!$AC$10:$AC205,0))</f>
        <v/>
      </c>
    </row>
    <row r="155" spans="1:30" ht="20.100000000000001" customHeight="1">
      <c r="A155" s="46"/>
      <c r="B155" s="58" t="str" cm="1">
        <f t="array" ref="B155">IF($C155="","",INDEX(選手基本データ入力!$B$10:$B206, $AD155))</f>
        <v/>
      </c>
      <c r="C155" s="103"/>
      <c r="D155" s="59"/>
      <c r="E155" s="59"/>
      <c r="F155" s="60"/>
      <c r="G155" s="60"/>
      <c r="H155" s="60"/>
      <c r="I155" s="74"/>
      <c r="J155" s="46"/>
      <c r="K155" s="16"/>
      <c r="L155" s="16"/>
      <c r="S155" s="44" t="str">
        <f>IF(B155="","",COUNTIF(B$8:B155,B155))</f>
        <v/>
      </c>
      <c r="U155" s="44" t="str">
        <f t="shared" si="14"/>
        <v/>
      </c>
      <c r="V155" s="44" t="str">
        <f t="shared" si="15"/>
        <v/>
      </c>
      <c r="W155" s="44" t="str">
        <f t="shared" si="16"/>
        <v/>
      </c>
      <c r="X155" s="44" t="str">
        <f t="shared" si="12"/>
        <v/>
      </c>
      <c r="Z155" s="44" t="str">
        <f t="shared" si="13"/>
        <v/>
      </c>
      <c r="AA155" s="44" t="str">
        <f t="shared" si="17"/>
        <v/>
      </c>
      <c r="AD155" s="44" t="str">
        <f>IF($C155="","",MATCH($C155,選手基本データ入力!$AC$10:$AC206,0))</f>
        <v/>
      </c>
    </row>
    <row r="156" spans="1:30" ht="20.100000000000001" customHeight="1">
      <c r="A156" s="46"/>
      <c r="B156" s="58" t="str" cm="1">
        <f t="array" ref="B156">IF($C156="","",INDEX(選手基本データ入力!$B$10:$B207, $AD156))</f>
        <v/>
      </c>
      <c r="C156" s="103"/>
      <c r="D156" s="59"/>
      <c r="E156" s="59"/>
      <c r="F156" s="60"/>
      <c r="G156" s="60"/>
      <c r="H156" s="60"/>
      <c r="I156" s="74"/>
      <c r="J156" s="46"/>
      <c r="K156" s="16"/>
      <c r="L156" s="16"/>
      <c r="S156" s="44" t="str">
        <f>IF(B156="","",COUNTIF(B$8:B156,B156))</f>
        <v/>
      </c>
      <c r="U156" s="44" t="str">
        <f t="shared" si="14"/>
        <v/>
      </c>
      <c r="V156" s="44" t="str">
        <f t="shared" si="15"/>
        <v/>
      </c>
      <c r="W156" s="44" t="str">
        <f t="shared" si="16"/>
        <v/>
      </c>
      <c r="X156" s="44" t="str">
        <f t="shared" si="12"/>
        <v/>
      </c>
      <c r="Z156" s="44" t="str">
        <f t="shared" si="13"/>
        <v/>
      </c>
      <c r="AA156" s="44" t="str">
        <f t="shared" si="17"/>
        <v/>
      </c>
      <c r="AD156" s="44" t="str">
        <f>IF($C156="","",MATCH($C156,選手基本データ入力!$AC$10:$AC207,0))</f>
        <v/>
      </c>
    </row>
    <row r="157" spans="1:30" ht="20.100000000000001" customHeight="1">
      <c r="A157" s="46"/>
      <c r="B157" s="58" t="str" cm="1">
        <f t="array" ref="B157">IF($C157="","",INDEX(選手基本データ入力!$B$10:$B208, $AD157))</f>
        <v/>
      </c>
      <c r="C157" s="103"/>
      <c r="D157" s="59"/>
      <c r="E157" s="59"/>
      <c r="F157" s="60"/>
      <c r="G157" s="60"/>
      <c r="H157" s="60"/>
      <c r="I157" s="74"/>
      <c r="J157" s="46"/>
      <c r="K157" s="16"/>
      <c r="L157" s="16"/>
      <c r="S157" s="44" t="str">
        <f>IF(B157="","",COUNTIF(B$8:B157,B157))</f>
        <v/>
      </c>
      <c r="U157" s="44" t="str">
        <f t="shared" si="14"/>
        <v/>
      </c>
      <c r="V157" s="44" t="str">
        <f t="shared" si="15"/>
        <v/>
      </c>
      <c r="W157" s="44" t="str">
        <f t="shared" si="16"/>
        <v/>
      </c>
      <c r="X157" s="44" t="str">
        <f t="shared" si="12"/>
        <v/>
      </c>
      <c r="Z157" s="44" t="str">
        <f t="shared" si="13"/>
        <v/>
      </c>
      <c r="AA157" s="44" t="str">
        <f t="shared" si="17"/>
        <v/>
      </c>
      <c r="AD157" s="44" t="str">
        <f>IF($C157="","",MATCH($C157,選手基本データ入力!$AC$10:$AC208,0))</f>
        <v/>
      </c>
    </row>
    <row r="158" spans="1:30" ht="20.100000000000001" customHeight="1">
      <c r="A158" s="46"/>
      <c r="B158" s="58" t="str" cm="1">
        <f t="array" ref="B158">IF($C158="","",INDEX(選手基本データ入力!$B$10:$B209, $AD158))</f>
        <v/>
      </c>
      <c r="C158" s="103"/>
      <c r="D158" s="59"/>
      <c r="E158" s="59"/>
      <c r="F158" s="60"/>
      <c r="G158" s="60"/>
      <c r="H158" s="60"/>
      <c r="I158" s="74"/>
      <c r="J158" s="46"/>
      <c r="K158" s="16"/>
      <c r="L158" s="16"/>
      <c r="S158" s="44" t="str">
        <f>IF(B158="","",COUNTIF(B$8:B158,B158))</f>
        <v/>
      </c>
      <c r="U158" s="44" t="str">
        <f t="shared" si="14"/>
        <v/>
      </c>
      <c r="V158" s="44" t="str">
        <f t="shared" si="15"/>
        <v/>
      </c>
      <c r="W158" s="44" t="str">
        <f t="shared" si="16"/>
        <v/>
      </c>
      <c r="X158" s="44" t="str">
        <f t="shared" si="12"/>
        <v/>
      </c>
      <c r="Z158" s="44" t="str">
        <f t="shared" si="13"/>
        <v/>
      </c>
      <c r="AA158" s="44" t="str">
        <f t="shared" si="17"/>
        <v/>
      </c>
      <c r="AD158" s="44" t="str">
        <f>IF($C158="","",MATCH($C158,選手基本データ入力!$AC$10:$AC209,0))</f>
        <v/>
      </c>
    </row>
    <row r="159" spans="1:30" ht="20.100000000000001" customHeight="1">
      <c r="A159" s="46"/>
      <c r="B159" s="58" t="str" cm="1">
        <f t="array" ref="B159">IF($C159="","",INDEX(選手基本データ入力!$B$10:$B210, $AD159))</f>
        <v/>
      </c>
      <c r="C159" s="103"/>
      <c r="D159" s="59"/>
      <c r="E159" s="59"/>
      <c r="F159" s="60"/>
      <c r="G159" s="60"/>
      <c r="H159" s="60"/>
      <c r="I159" s="74"/>
      <c r="J159" s="46"/>
      <c r="K159" s="16"/>
      <c r="L159" s="16"/>
      <c r="S159" s="44" t="str">
        <f>IF(B159="","",COUNTIF(B$8:B159,B159))</f>
        <v/>
      </c>
      <c r="U159" s="44" t="str">
        <f t="shared" si="14"/>
        <v/>
      </c>
      <c r="V159" s="44" t="str">
        <f t="shared" si="15"/>
        <v/>
      </c>
      <c r="W159" s="44" t="str">
        <f t="shared" si="16"/>
        <v/>
      </c>
      <c r="X159" s="44" t="str">
        <f t="shared" si="12"/>
        <v/>
      </c>
      <c r="Z159" s="44" t="str">
        <f t="shared" si="13"/>
        <v/>
      </c>
      <c r="AA159" s="44" t="str">
        <f t="shared" si="17"/>
        <v/>
      </c>
      <c r="AD159" s="44" t="str">
        <f>IF($C159="","",MATCH($C159,選手基本データ入力!$AC$10:$AC210,0))</f>
        <v/>
      </c>
    </row>
    <row r="160" spans="1:30" ht="20.100000000000001" customHeight="1">
      <c r="A160" s="46"/>
      <c r="B160" s="58" t="str" cm="1">
        <f t="array" ref="B160">IF($C160="","",INDEX(選手基本データ入力!$B$10:$B211, $AD160))</f>
        <v/>
      </c>
      <c r="C160" s="103"/>
      <c r="D160" s="59"/>
      <c r="E160" s="59"/>
      <c r="F160" s="60"/>
      <c r="G160" s="60"/>
      <c r="H160" s="60"/>
      <c r="I160" s="74"/>
      <c r="J160" s="46"/>
      <c r="K160" s="16"/>
      <c r="L160" s="16"/>
      <c r="S160" s="44" t="str">
        <f>IF(B160="","",COUNTIF(B$8:B160,B160))</f>
        <v/>
      </c>
      <c r="U160" s="44" t="str">
        <f t="shared" si="14"/>
        <v/>
      </c>
      <c r="V160" s="44" t="str">
        <f t="shared" si="15"/>
        <v/>
      </c>
      <c r="W160" s="44" t="str">
        <f t="shared" si="16"/>
        <v/>
      </c>
      <c r="X160" s="44" t="str">
        <f t="shared" si="12"/>
        <v/>
      </c>
      <c r="Z160" s="44" t="str">
        <f t="shared" si="13"/>
        <v/>
      </c>
      <c r="AA160" s="44" t="str">
        <f t="shared" si="17"/>
        <v/>
      </c>
      <c r="AD160" s="44" t="str">
        <f>IF($C160="","",MATCH($C160,選手基本データ入力!$AC$10:$AC211,0))</f>
        <v/>
      </c>
    </row>
    <row r="161" spans="1:30" ht="20.100000000000001" customHeight="1">
      <c r="A161" s="46"/>
      <c r="B161" s="58" t="str" cm="1">
        <f t="array" ref="B161">IF($C161="","",INDEX(選手基本データ入力!$B$10:$B212, $AD161))</f>
        <v/>
      </c>
      <c r="C161" s="103"/>
      <c r="D161" s="59"/>
      <c r="E161" s="59"/>
      <c r="F161" s="60"/>
      <c r="G161" s="60"/>
      <c r="H161" s="60"/>
      <c r="I161" s="74"/>
      <c r="J161" s="46"/>
      <c r="K161" s="16"/>
      <c r="L161" s="16"/>
      <c r="S161" s="44" t="str">
        <f>IF(B161="","",COUNTIF(B$8:B161,B161))</f>
        <v/>
      </c>
      <c r="U161" s="44" t="str">
        <f t="shared" si="14"/>
        <v/>
      </c>
      <c r="V161" s="44" t="str">
        <f t="shared" si="15"/>
        <v/>
      </c>
      <c r="W161" s="44" t="str">
        <f t="shared" si="16"/>
        <v/>
      </c>
      <c r="X161" s="44" t="str">
        <f t="shared" si="12"/>
        <v/>
      </c>
      <c r="Z161" s="44" t="str">
        <f t="shared" si="13"/>
        <v/>
      </c>
      <c r="AA161" s="44" t="str">
        <f t="shared" si="17"/>
        <v/>
      </c>
      <c r="AD161" s="44" t="str">
        <f>IF($C161="","",MATCH($C161,選手基本データ入力!$AC$10:$AC212,0))</f>
        <v/>
      </c>
    </row>
    <row r="162" spans="1:30" ht="20.100000000000001" customHeight="1">
      <c r="A162" s="46"/>
      <c r="B162" s="58" t="str" cm="1">
        <f t="array" ref="B162">IF($C162="","",INDEX(選手基本データ入力!$B$10:$B213, $AD162))</f>
        <v/>
      </c>
      <c r="C162" s="103"/>
      <c r="D162" s="59"/>
      <c r="E162" s="59"/>
      <c r="F162" s="60"/>
      <c r="G162" s="60"/>
      <c r="H162" s="60"/>
      <c r="I162" s="74"/>
      <c r="J162" s="46"/>
      <c r="K162" s="16"/>
      <c r="L162" s="16"/>
      <c r="S162" s="44" t="str">
        <f>IF(B162="","",COUNTIF(B$8:B162,B162))</f>
        <v/>
      </c>
      <c r="U162" s="44" t="str">
        <f t="shared" si="14"/>
        <v/>
      </c>
      <c r="V162" s="44" t="str">
        <f t="shared" si="15"/>
        <v/>
      </c>
      <c r="W162" s="44" t="str">
        <f t="shared" si="16"/>
        <v/>
      </c>
      <c r="X162" s="44" t="str">
        <f t="shared" si="12"/>
        <v/>
      </c>
      <c r="Z162" s="44" t="str">
        <f t="shared" si="13"/>
        <v/>
      </c>
      <c r="AA162" s="44" t="str">
        <f t="shared" si="17"/>
        <v/>
      </c>
      <c r="AD162" s="44" t="str">
        <f>IF($C162="","",MATCH($C162,選手基本データ入力!$AC$10:$AC213,0))</f>
        <v/>
      </c>
    </row>
    <row r="163" spans="1:30" ht="20.100000000000001" customHeight="1">
      <c r="A163" s="46"/>
      <c r="B163" s="58" t="str" cm="1">
        <f t="array" ref="B163">IF($C163="","",INDEX(選手基本データ入力!$B$10:$B214, $AD163))</f>
        <v/>
      </c>
      <c r="C163" s="103"/>
      <c r="D163" s="59"/>
      <c r="E163" s="59"/>
      <c r="F163" s="60"/>
      <c r="G163" s="60"/>
      <c r="H163" s="60"/>
      <c r="I163" s="74"/>
      <c r="J163" s="46"/>
      <c r="K163" s="16"/>
      <c r="L163" s="16"/>
      <c r="S163" s="44" t="str">
        <f>IF(B163="","",COUNTIF(B$8:B163,B163))</f>
        <v/>
      </c>
      <c r="U163" s="44" t="str">
        <f t="shared" si="14"/>
        <v/>
      </c>
      <c r="V163" s="44" t="str">
        <f t="shared" si="15"/>
        <v/>
      </c>
      <c r="W163" s="44" t="str">
        <f t="shared" si="16"/>
        <v/>
      </c>
      <c r="X163" s="44" t="str">
        <f t="shared" si="12"/>
        <v/>
      </c>
      <c r="Z163" s="44" t="str">
        <f t="shared" si="13"/>
        <v/>
      </c>
      <c r="AA163" s="44" t="str">
        <f t="shared" si="17"/>
        <v/>
      </c>
      <c r="AD163" s="44" t="str">
        <f>IF($C163="","",MATCH($C163,選手基本データ入力!$AC$10:$AC214,0))</f>
        <v/>
      </c>
    </row>
    <row r="164" spans="1:30" ht="20.100000000000001" customHeight="1">
      <c r="A164" s="46"/>
      <c r="B164" s="58" t="str" cm="1">
        <f t="array" ref="B164">IF($C164="","",INDEX(選手基本データ入力!$B$10:$B215, $AD164))</f>
        <v/>
      </c>
      <c r="C164" s="103"/>
      <c r="D164" s="59"/>
      <c r="E164" s="59"/>
      <c r="F164" s="60"/>
      <c r="G164" s="60"/>
      <c r="H164" s="60"/>
      <c r="I164" s="74"/>
      <c r="J164" s="46"/>
      <c r="K164" s="16"/>
      <c r="L164" s="16"/>
      <c r="S164" s="44" t="str">
        <f>IF(B164="","",COUNTIF(B$8:B164,B164))</f>
        <v/>
      </c>
      <c r="U164" s="44" t="str">
        <f t="shared" si="14"/>
        <v/>
      </c>
      <c r="V164" s="44" t="str">
        <f t="shared" si="15"/>
        <v/>
      </c>
      <c r="W164" s="44" t="str">
        <f t="shared" si="16"/>
        <v/>
      </c>
      <c r="X164" s="44" t="str">
        <f t="shared" si="12"/>
        <v/>
      </c>
      <c r="Z164" s="44" t="str">
        <f t="shared" si="13"/>
        <v/>
      </c>
      <c r="AA164" s="44" t="str">
        <f t="shared" si="17"/>
        <v/>
      </c>
      <c r="AD164" s="44" t="str">
        <f>IF($C164="","",MATCH($C164,選手基本データ入力!$AC$10:$AC215,0))</f>
        <v/>
      </c>
    </row>
    <row r="165" spans="1:30" ht="20.100000000000001" customHeight="1">
      <c r="A165" s="46"/>
      <c r="B165" s="58" t="str" cm="1">
        <f t="array" ref="B165">IF($C165="","",INDEX(選手基本データ入力!$B$10:$B216, $AD165))</f>
        <v/>
      </c>
      <c r="C165" s="103"/>
      <c r="D165" s="59"/>
      <c r="E165" s="59"/>
      <c r="F165" s="60"/>
      <c r="G165" s="60"/>
      <c r="H165" s="60"/>
      <c r="I165" s="74"/>
      <c r="J165" s="46"/>
      <c r="K165" s="16"/>
      <c r="L165" s="16"/>
      <c r="S165" s="44" t="str">
        <f>IF(B165="","",COUNTIF(B$8:B165,B165))</f>
        <v/>
      </c>
      <c r="U165" s="44" t="str">
        <f t="shared" si="14"/>
        <v/>
      </c>
      <c r="V165" s="44" t="str">
        <f t="shared" si="15"/>
        <v/>
      </c>
      <c r="W165" s="44" t="str">
        <f t="shared" si="16"/>
        <v/>
      </c>
      <c r="X165" s="44" t="str">
        <f t="shared" si="12"/>
        <v/>
      </c>
      <c r="Z165" s="44" t="str">
        <f t="shared" si="13"/>
        <v/>
      </c>
      <c r="AA165" s="44" t="str">
        <f t="shared" si="17"/>
        <v/>
      </c>
      <c r="AD165" s="44" t="str">
        <f>IF($C165="","",MATCH($C165,選手基本データ入力!$AC$10:$AC216,0))</f>
        <v/>
      </c>
    </row>
    <row r="166" spans="1:30" ht="20.100000000000001" customHeight="1">
      <c r="A166" s="46"/>
      <c r="B166" s="58" t="str" cm="1">
        <f t="array" ref="B166">IF($C166="","",INDEX(選手基本データ入力!$B$10:$B217, $AD166))</f>
        <v/>
      </c>
      <c r="C166" s="103"/>
      <c r="D166" s="59"/>
      <c r="E166" s="59"/>
      <c r="F166" s="60"/>
      <c r="G166" s="60"/>
      <c r="H166" s="60"/>
      <c r="I166" s="74"/>
      <c r="J166" s="46"/>
      <c r="K166" s="16"/>
      <c r="L166" s="16"/>
      <c r="S166" s="44" t="str">
        <f>IF(B166="","",COUNTIF(B$8:B166,B166))</f>
        <v/>
      </c>
      <c r="U166" s="44" t="str">
        <f t="shared" si="14"/>
        <v/>
      </c>
      <c r="V166" s="44" t="str">
        <f t="shared" si="15"/>
        <v/>
      </c>
      <c r="W166" s="44" t="str">
        <f t="shared" si="16"/>
        <v/>
      </c>
      <c r="X166" s="44" t="str">
        <f t="shared" si="12"/>
        <v/>
      </c>
      <c r="Z166" s="44" t="str">
        <f t="shared" si="13"/>
        <v/>
      </c>
      <c r="AA166" s="44" t="str">
        <f t="shared" si="17"/>
        <v/>
      </c>
      <c r="AD166" s="44" t="str">
        <f>IF($C166="","",MATCH($C166,選手基本データ入力!$AC$10:$AC217,0))</f>
        <v/>
      </c>
    </row>
    <row r="167" spans="1:30" ht="20.100000000000001" customHeight="1">
      <c r="A167" s="46"/>
      <c r="B167" s="58" t="str" cm="1">
        <f t="array" ref="B167">IF($C167="","",INDEX(選手基本データ入力!$B$10:$B218, $AD167))</f>
        <v/>
      </c>
      <c r="C167" s="103"/>
      <c r="D167" s="59"/>
      <c r="E167" s="59"/>
      <c r="F167" s="60"/>
      <c r="G167" s="60"/>
      <c r="H167" s="60"/>
      <c r="I167" s="74"/>
      <c r="J167" s="46"/>
      <c r="K167" s="16"/>
      <c r="L167" s="16"/>
      <c r="S167" s="44" t="str">
        <f>IF(B167="","",COUNTIF(B$8:B167,B167))</f>
        <v/>
      </c>
      <c r="U167" s="44" t="str">
        <f t="shared" si="14"/>
        <v/>
      </c>
      <c r="V167" s="44" t="str">
        <f t="shared" si="15"/>
        <v/>
      </c>
      <c r="W167" s="44" t="str">
        <f t="shared" si="16"/>
        <v/>
      </c>
      <c r="X167" s="44" t="str">
        <f t="shared" si="12"/>
        <v/>
      </c>
      <c r="Z167" s="44" t="str">
        <f t="shared" si="13"/>
        <v/>
      </c>
      <c r="AA167" s="44" t="str">
        <f t="shared" si="17"/>
        <v/>
      </c>
      <c r="AD167" s="44" t="str">
        <f>IF($C167="","",MATCH($C167,選手基本データ入力!$AC$10:$AC218,0))</f>
        <v/>
      </c>
    </row>
    <row r="168" spans="1:30" ht="20.100000000000001" customHeight="1">
      <c r="A168" s="46"/>
      <c r="B168" s="58" t="str" cm="1">
        <f t="array" ref="B168">IF($C168="","",INDEX(選手基本データ入力!$B$10:$B219, $AD168))</f>
        <v/>
      </c>
      <c r="C168" s="103"/>
      <c r="D168" s="59"/>
      <c r="E168" s="59"/>
      <c r="F168" s="60"/>
      <c r="G168" s="60"/>
      <c r="H168" s="60"/>
      <c r="I168" s="74"/>
      <c r="J168" s="46"/>
      <c r="K168" s="16"/>
      <c r="L168" s="16"/>
      <c r="S168" s="44" t="str">
        <f>IF(B168="","",COUNTIF(B$8:B168,B168))</f>
        <v/>
      </c>
      <c r="U168" s="44" t="str">
        <f t="shared" si="14"/>
        <v/>
      </c>
      <c r="V168" s="44" t="str">
        <f t="shared" si="15"/>
        <v/>
      </c>
      <c r="W168" s="44" t="str">
        <f t="shared" si="16"/>
        <v/>
      </c>
      <c r="X168" s="44" t="str">
        <f t="shared" si="12"/>
        <v/>
      </c>
      <c r="Z168" s="44" t="str">
        <f t="shared" si="13"/>
        <v/>
      </c>
      <c r="AA168" s="44" t="str">
        <f t="shared" si="17"/>
        <v/>
      </c>
      <c r="AD168" s="44" t="str">
        <f>IF($C168="","",MATCH($C168,選手基本データ入力!$AC$10:$AC219,0))</f>
        <v/>
      </c>
    </row>
    <row r="169" spans="1:30" ht="20.100000000000001" customHeight="1">
      <c r="A169" s="46"/>
      <c r="B169" s="58" t="str" cm="1">
        <f t="array" ref="B169">IF($C169="","",INDEX(選手基本データ入力!$B$10:$B220, $AD169))</f>
        <v/>
      </c>
      <c r="C169" s="103"/>
      <c r="D169" s="59"/>
      <c r="E169" s="59"/>
      <c r="F169" s="60"/>
      <c r="G169" s="60"/>
      <c r="H169" s="60"/>
      <c r="I169" s="74"/>
      <c r="J169" s="46"/>
      <c r="K169" s="16"/>
      <c r="L169" s="16"/>
      <c r="S169" s="44" t="str">
        <f>IF(B169="","",COUNTIF(B$8:B169,B169))</f>
        <v/>
      </c>
      <c r="U169" s="44" t="str">
        <f t="shared" si="14"/>
        <v/>
      </c>
      <c r="V169" s="44" t="str">
        <f t="shared" si="15"/>
        <v/>
      </c>
      <c r="W169" s="44" t="str">
        <f t="shared" si="16"/>
        <v/>
      </c>
      <c r="X169" s="44" t="str">
        <f t="shared" si="12"/>
        <v/>
      </c>
      <c r="Z169" s="44" t="str">
        <f t="shared" si="13"/>
        <v/>
      </c>
      <c r="AA169" s="44" t="str">
        <f t="shared" si="17"/>
        <v/>
      </c>
      <c r="AD169" s="44" t="str">
        <f>IF($C169="","",MATCH($C169,選手基本データ入力!$AC$10:$AC220,0))</f>
        <v/>
      </c>
    </row>
    <row r="170" spans="1:30" ht="20.100000000000001" customHeight="1">
      <c r="A170" s="46"/>
      <c r="B170" s="58" t="str" cm="1">
        <f t="array" ref="B170">IF($C170="","",INDEX(選手基本データ入力!$B$10:$B221, $AD170))</f>
        <v/>
      </c>
      <c r="C170" s="103"/>
      <c r="D170" s="59"/>
      <c r="E170" s="59"/>
      <c r="F170" s="60"/>
      <c r="G170" s="60"/>
      <c r="H170" s="60"/>
      <c r="I170" s="74"/>
      <c r="J170" s="46"/>
      <c r="K170" s="16"/>
      <c r="L170" s="16"/>
      <c r="S170" s="44" t="str">
        <f>IF(B170="","",COUNTIF(B$8:B170,B170))</f>
        <v/>
      </c>
      <c r="U170" s="44" t="str">
        <f t="shared" si="14"/>
        <v/>
      </c>
      <c r="V170" s="44" t="str">
        <f t="shared" si="15"/>
        <v/>
      </c>
      <c r="W170" s="44" t="str">
        <f t="shared" si="16"/>
        <v/>
      </c>
      <c r="X170" s="44" t="str">
        <f t="shared" si="12"/>
        <v/>
      </c>
      <c r="Z170" s="44" t="str">
        <f t="shared" si="13"/>
        <v/>
      </c>
      <c r="AA170" s="44" t="str">
        <f t="shared" si="17"/>
        <v/>
      </c>
      <c r="AD170" s="44" t="str">
        <f>IF($C170="","",MATCH($C170,選手基本データ入力!$AC$10:$AC221,0))</f>
        <v/>
      </c>
    </row>
    <row r="171" spans="1:30" ht="20.100000000000001" customHeight="1">
      <c r="A171" s="46"/>
      <c r="B171" s="58" t="str" cm="1">
        <f t="array" ref="B171">IF($C171="","",INDEX(選手基本データ入力!$B$10:$B222, $AD171))</f>
        <v/>
      </c>
      <c r="C171" s="103"/>
      <c r="D171" s="59"/>
      <c r="E171" s="59"/>
      <c r="F171" s="60"/>
      <c r="G171" s="60"/>
      <c r="H171" s="60"/>
      <c r="I171" s="74"/>
      <c r="J171" s="46"/>
      <c r="K171" s="16"/>
      <c r="L171" s="16"/>
      <c r="S171" s="44" t="str">
        <f>IF(B171="","",COUNTIF(B$8:B171,B171))</f>
        <v/>
      </c>
      <c r="U171" s="44" t="str">
        <f t="shared" si="14"/>
        <v/>
      </c>
      <c r="V171" s="44" t="str">
        <f t="shared" si="15"/>
        <v/>
      </c>
      <c r="W171" s="44" t="str">
        <f t="shared" si="16"/>
        <v/>
      </c>
      <c r="X171" s="44" t="str">
        <f t="shared" si="12"/>
        <v/>
      </c>
      <c r="Z171" s="44" t="str">
        <f t="shared" si="13"/>
        <v/>
      </c>
      <c r="AA171" s="44" t="str">
        <f t="shared" si="17"/>
        <v/>
      </c>
      <c r="AD171" s="44" t="str">
        <f>IF($C171="","",MATCH($C171,選手基本データ入力!$AC$10:$AC222,0))</f>
        <v/>
      </c>
    </row>
    <row r="172" spans="1:30" ht="20.100000000000001" customHeight="1">
      <c r="A172" s="46"/>
      <c r="B172" s="58" t="str" cm="1">
        <f t="array" ref="B172">IF($C172="","",INDEX(選手基本データ入力!$B$10:$B223, $AD172))</f>
        <v/>
      </c>
      <c r="C172" s="103"/>
      <c r="D172" s="59"/>
      <c r="E172" s="59"/>
      <c r="F172" s="60"/>
      <c r="G172" s="60"/>
      <c r="H172" s="60"/>
      <c r="I172" s="74"/>
      <c r="J172" s="46"/>
      <c r="K172" s="16"/>
      <c r="L172" s="16"/>
      <c r="S172" s="44" t="str">
        <f>IF(B172="","",COUNTIF(B$8:B172,B172))</f>
        <v/>
      </c>
      <c r="U172" s="44" t="str">
        <f t="shared" si="14"/>
        <v/>
      </c>
      <c r="V172" s="44" t="str">
        <f t="shared" si="15"/>
        <v/>
      </c>
      <c r="W172" s="44" t="str">
        <f t="shared" si="16"/>
        <v/>
      </c>
      <c r="X172" s="44" t="str">
        <f t="shared" si="12"/>
        <v/>
      </c>
      <c r="Z172" s="44" t="str">
        <f t="shared" si="13"/>
        <v/>
      </c>
      <c r="AA172" s="44" t="str">
        <f t="shared" si="17"/>
        <v/>
      </c>
      <c r="AD172" s="44" t="str">
        <f>IF($C172="","",MATCH($C172,選手基本データ入力!$AC$10:$AC223,0))</f>
        <v/>
      </c>
    </row>
    <row r="173" spans="1:30" ht="20.100000000000001" customHeight="1">
      <c r="A173" s="46"/>
      <c r="B173" s="58" t="str" cm="1">
        <f t="array" ref="B173">IF($C173="","",INDEX(選手基本データ入力!$B$10:$B224, $AD173))</f>
        <v/>
      </c>
      <c r="C173" s="103"/>
      <c r="D173" s="59"/>
      <c r="E173" s="59"/>
      <c r="F173" s="60"/>
      <c r="G173" s="60"/>
      <c r="H173" s="60"/>
      <c r="I173" s="74"/>
      <c r="J173" s="46"/>
      <c r="K173" s="16"/>
      <c r="L173" s="16"/>
      <c r="S173" s="44" t="str">
        <f>IF(B173="","",COUNTIF(B$8:B173,B173))</f>
        <v/>
      </c>
      <c r="U173" s="44" t="str">
        <f t="shared" si="14"/>
        <v/>
      </c>
      <c r="V173" s="44" t="str">
        <f t="shared" si="15"/>
        <v/>
      </c>
      <c r="W173" s="44" t="str">
        <f t="shared" si="16"/>
        <v/>
      </c>
      <c r="X173" s="44" t="str">
        <f t="shared" si="12"/>
        <v/>
      </c>
      <c r="Z173" s="44" t="str">
        <f t="shared" si="13"/>
        <v/>
      </c>
      <c r="AA173" s="44" t="str">
        <f t="shared" si="17"/>
        <v/>
      </c>
      <c r="AD173" s="44" t="str">
        <f>IF($C173="","",MATCH($C173,選手基本データ入力!$AC$10:$AC224,0))</f>
        <v/>
      </c>
    </row>
    <row r="174" spans="1:30" ht="20.100000000000001" customHeight="1">
      <c r="A174" s="46"/>
      <c r="B174" s="58" t="str" cm="1">
        <f t="array" ref="B174">IF($C174="","",INDEX(選手基本データ入力!$B$10:$B225, $AD174))</f>
        <v/>
      </c>
      <c r="C174" s="103"/>
      <c r="D174" s="59"/>
      <c r="E174" s="59"/>
      <c r="F174" s="60"/>
      <c r="G174" s="60"/>
      <c r="H174" s="60"/>
      <c r="I174" s="74"/>
      <c r="J174" s="46"/>
      <c r="K174" s="16"/>
      <c r="L174" s="16"/>
      <c r="S174" s="44" t="str">
        <f>IF(B174="","",COUNTIF(B$8:B174,B174))</f>
        <v/>
      </c>
      <c r="U174" s="44" t="str">
        <f t="shared" si="14"/>
        <v/>
      </c>
      <c r="V174" s="44" t="str">
        <f t="shared" si="15"/>
        <v/>
      </c>
      <c r="W174" s="44" t="str">
        <f t="shared" si="16"/>
        <v/>
      </c>
      <c r="X174" s="44" t="str">
        <f t="shared" si="12"/>
        <v/>
      </c>
      <c r="Z174" s="44" t="str">
        <f t="shared" si="13"/>
        <v/>
      </c>
      <c r="AA174" s="44" t="str">
        <f t="shared" si="17"/>
        <v/>
      </c>
      <c r="AD174" s="44" t="str">
        <f>IF($C174="","",MATCH($C174,選手基本データ入力!$AC$10:$AC225,0))</f>
        <v/>
      </c>
    </row>
    <row r="175" spans="1:30" ht="20.100000000000001" customHeight="1">
      <c r="A175" s="46"/>
      <c r="B175" s="58" t="str" cm="1">
        <f t="array" ref="B175">IF($C175="","",INDEX(選手基本データ入力!$B$10:$B226, $AD175))</f>
        <v/>
      </c>
      <c r="C175" s="103"/>
      <c r="D175" s="59"/>
      <c r="E175" s="59"/>
      <c r="F175" s="60"/>
      <c r="G175" s="60"/>
      <c r="H175" s="60"/>
      <c r="I175" s="74"/>
      <c r="J175" s="46"/>
      <c r="K175" s="16"/>
      <c r="L175" s="16"/>
      <c r="S175" s="44" t="str">
        <f>IF(B175="","",COUNTIF(B$8:B175,B175))</f>
        <v/>
      </c>
      <c r="U175" s="44" t="str">
        <f t="shared" si="14"/>
        <v/>
      </c>
      <c r="V175" s="44" t="str">
        <f t="shared" si="15"/>
        <v/>
      </c>
      <c r="W175" s="44" t="str">
        <f t="shared" si="16"/>
        <v/>
      </c>
      <c r="X175" s="44" t="str">
        <f t="shared" si="12"/>
        <v/>
      </c>
      <c r="Z175" s="44" t="str">
        <f t="shared" si="13"/>
        <v/>
      </c>
      <c r="AA175" s="44" t="str">
        <f t="shared" si="17"/>
        <v/>
      </c>
      <c r="AD175" s="44" t="str">
        <f>IF($C175="","",MATCH($C175,選手基本データ入力!$AC$10:$AC226,0))</f>
        <v/>
      </c>
    </row>
    <row r="176" spans="1:30" ht="20.100000000000001" customHeight="1">
      <c r="A176" s="46"/>
      <c r="B176" s="58" t="str" cm="1">
        <f t="array" ref="B176">IF($C176="","",INDEX(選手基本データ入力!$B$10:$B227, $AD176))</f>
        <v/>
      </c>
      <c r="C176" s="103"/>
      <c r="D176" s="59"/>
      <c r="E176" s="59"/>
      <c r="F176" s="60"/>
      <c r="G176" s="60"/>
      <c r="H176" s="60"/>
      <c r="I176" s="74"/>
      <c r="J176" s="46"/>
      <c r="K176" s="16"/>
      <c r="L176" s="16"/>
      <c r="S176" s="44" t="str">
        <f>IF(B176="","",COUNTIF(B$8:B176,B176))</f>
        <v/>
      </c>
      <c r="U176" s="44" t="str">
        <f t="shared" si="14"/>
        <v/>
      </c>
      <c r="V176" s="44" t="str">
        <f t="shared" si="15"/>
        <v/>
      </c>
      <c r="W176" s="44" t="str">
        <f t="shared" si="16"/>
        <v/>
      </c>
      <c r="X176" s="44" t="str">
        <f t="shared" si="12"/>
        <v/>
      </c>
      <c r="Z176" s="44" t="str">
        <f t="shared" si="13"/>
        <v/>
      </c>
      <c r="AA176" s="44" t="str">
        <f t="shared" si="17"/>
        <v/>
      </c>
      <c r="AD176" s="44" t="str">
        <f>IF($C176="","",MATCH($C176,選手基本データ入力!$AC$10:$AC227,0))</f>
        <v/>
      </c>
    </row>
    <row r="177" spans="1:30" ht="20.100000000000001" customHeight="1">
      <c r="A177" s="46"/>
      <c r="B177" s="58" t="str" cm="1">
        <f t="array" ref="B177">IF($C177="","",INDEX(選手基本データ入力!$B$10:$B228, $AD177))</f>
        <v/>
      </c>
      <c r="C177" s="103"/>
      <c r="D177" s="59"/>
      <c r="E177" s="59"/>
      <c r="F177" s="60"/>
      <c r="G177" s="60"/>
      <c r="H177" s="60"/>
      <c r="I177" s="74"/>
      <c r="J177" s="46"/>
      <c r="K177" s="16"/>
      <c r="L177" s="16"/>
      <c r="S177" s="44" t="str">
        <f>IF(B177="","",COUNTIF(B$8:B177,B177))</f>
        <v/>
      </c>
      <c r="U177" s="44" t="str">
        <f t="shared" si="14"/>
        <v/>
      </c>
      <c r="V177" s="44" t="str">
        <f t="shared" si="15"/>
        <v/>
      </c>
      <c r="W177" s="44" t="str">
        <f t="shared" si="16"/>
        <v/>
      </c>
      <c r="X177" s="44" t="str">
        <f t="shared" si="12"/>
        <v/>
      </c>
      <c r="Z177" s="44" t="str">
        <f t="shared" si="13"/>
        <v/>
      </c>
      <c r="AA177" s="44" t="str">
        <f t="shared" si="17"/>
        <v/>
      </c>
      <c r="AD177" s="44" t="str">
        <f>IF($C177="","",MATCH($C177,選手基本データ入力!$AC$10:$AC228,0))</f>
        <v/>
      </c>
    </row>
    <row r="178" spans="1:30" ht="20.100000000000001" customHeight="1">
      <c r="A178" s="46"/>
      <c r="B178" s="58" t="str" cm="1">
        <f t="array" ref="B178">IF($C178="","",INDEX(選手基本データ入力!$B$10:$B229, $AD178))</f>
        <v/>
      </c>
      <c r="C178" s="103"/>
      <c r="D178" s="59"/>
      <c r="E178" s="59"/>
      <c r="F178" s="60"/>
      <c r="G178" s="60"/>
      <c r="H178" s="60"/>
      <c r="I178" s="74"/>
      <c r="J178" s="46"/>
      <c r="K178" s="16"/>
      <c r="L178" s="16"/>
      <c r="S178" s="44" t="str">
        <f>IF(B178="","",COUNTIF(B$8:B178,B178))</f>
        <v/>
      </c>
      <c r="U178" s="44" t="str">
        <f t="shared" si="14"/>
        <v/>
      </c>
      <c r="V178" s="44" t="str">
        <f t="shared" si="15"/>
        <v/>
      </c>
      <c r="W178" s="44" t="str">
        <f t="shared" si="16"/>
        <v/>
      </c>
      <c r="X178" s="44" t="str">
        <f t="shared" si="12"/>
        <v/>
      </c>
      <c r="Z178" s="44" t="str">
        <f t="shared" si="13"/>
        <v/>
      </c>
      <c r="AA178" s="44" t="str">
        <f t="shared" si="17"/>
        <v/>
      </c>
      <c r="AD178" s="44" t="str">
        <f>IF($C178="","",MATCH($C178,選手基本データ入力!$AC$10:$AC229,0))</f>
        <v/>
      </c>
    </row>
    <row r="179" spans="1:30" ht="20.100000000000001" customHeight="1">
      <c r="A179" s="46"/>
      <c r="B179" s="58" t="str" cm="1">
        <f t="array" ref="B179">IF($C179="","",INDEX(選手基本データ入力!$B$10:$B230, $AD179))</f>
        <v/>
      </c>
      <c r="C179" s="103"/>
      <c r="D179" s="59"/>
      <c r="E179" s="59"/>
      <c r="F179" s="60"/>
      <c r="G179" s="60"/>
      <c r="H179" s="60"/>
      <c r="I179" s="74"/>
      <c r="J179" s="46"/>
      <c r="K179" s="16"/>
      <c r="L179" s="16"/>
      <c r="S179" s="44" t="str">
        <f>IF(B179="","",COUNTIF(B$8:B179,B179))</f>
        <v/>
      </c>
      <c r="U179" s="44" t="str">
        <f t="shared" si="14"/>
        <v/>
      </c>
      <c r="V179" s="44" t="str">
        <f t="shared" si="15"/>
        <v/>
      </c>
      <c r="W179" s="44" t="str">
        <f t="shared" si="16"/>
        <v/>
      </c>
      <c r="X179" s="44" t="str">
        <f t="shared" si="12"/>
        <v/>
      </c>
      <c r="Z179" s="44" t="str">
        <f t="shared" si="13"/>
        <v/>
      </c>
      <c r="AA179" s="44" t="str">
        <f t="shared" si="17"/>
        <v/>
      </c>
      <c r="AD179" s="44" t="str">
        <f>IF($C179="","",MATCH($C179,選手基本データ入力!$AC$10:$AC230,0))</f>
        <v/>
      </c>
    </row>
    <row r="180" spans="1:30" ht="20.100000000000001" customHeight="1">
      <c r="A180" s="46"/>
      <c r="B180" s="58" t="str" cm="1">
        <f t="array" ref="B180">IF($C180="","",INDEX(選手基本データ入力!$B$10:$B231, $AD180))</f>
        <v/>
      </c>
      <c r="C180" s="103"/>
      <c r="D180" s="59"/>
      <c r="E180" s="59"/>
      <c r="F180" s="60"/>
      <c r="G180" s="60"/>
      <c r="H180" s="60"/>
      <c r="I180" s="74"/>
      <c r="J180" s="46"/>
      <c r="K180" s="16"/>
      <c r="L180" s="16"/>
      <c r="S180" s="44" t="str">
        <f>IF(B180="","",COUNTIF(B$8:B180,B180))</f>
        <v/>
      </c>
      <c r="U180" s="44" t="str">
        <f t="shared" si="14"/>
        <v/>
      </c>
      <c r="V180" s="44" t="str">
        <f t="shared" si="15"/>
        <v/>
      </c>
      <c r="W180" s="44" t="str">
        <f t="shared" si="16"/>
        <v/>
      </c>
      <c r="X180" s="44" t="str">
        <f t="shared" si="12"/>
        <v/>
      </c>
      <c r="Z180" s="44" t="str">
        <f t="shared" si="13"/>
        <v/>
      </c>
      <c r="AA180" s="44" t="str">
        <f t="shared" si="17"/>
        <v/>
      </c>
      <c r="AD180" s="44" t="str">
        <f>IF($C180="","",MATCH($C180,選手基本データ入力!$AC$10:$AC231,0))</f>
        <v/>
      </c>
    </row>
    <row r="181" spans="1:30" ht="20.100000000000001" customHeight="1">
      <c r="A181" s="46"/>
      <c r="B181" s="58" t="str" cm="1">
        <f t="array" ref="B181">IF($C181="","",INDEX(選手基本データ入力!$B$10:$B232, $AD181))</f>
        <v/>
      </c>
      <c r="C181" s="103"/>
      <c r="D181" s="59"/>
      <c r="E181" s="59"/>
      <c r="F181" s="60"/>
      <c r="G181" s="60"/>
      <c r="H181" s="60"/>
      <c r="I181" s="74"/>
      <c r="J181" s="46"/>
      <c r="K181" s="16"/>
      <c r="L181" s="16"/>
      <c r="S181" s="44" t="str">
        <f>IF(B181="","",COUNTIF(B$8:B181,B181))</f>
        <v/>
      </c>
      <c r="U181" s="44" t="str">
        <f t="shared" si="14"/>
        <v/>
      </c>
      <c r="V181" s="44" t="str">
        <f t="shared" si="15"/>
        <v/>
      </c>
      <c r="W181" s="44" t="str">
        <f t="shared" si="16"/>
        <v/>
      </c>
      <c r="X181" s="44" t="str">
        <f t="shared" si="12"/>
        <v/>
      </c>
      <c r="Z181" s="44" t="str">
        <f t="shared" si="13"/>
        <v/>
      </c>
      <c r="AA181" s="44" t="str">
        <f t="shared" si="17"/>
        <v/>
      </c>
      <c r="AD181" s="44" t="str">
        <f>IF($C181="","",MATCH($C181,選手基本データ入力!$AC$10:$AC232,0))</f>
        <v/>
      </c>
    </row>
    <row r="182" spans="1:30" ht="20.100000000000001" customHeight="1">
      <c r="A182" s="46"/>
      <c r="B182" s="58" t="str" cm="1">
        <f t="array" ref="B182">IF($C182="","",INDEX(選手基本データ入力!$B$10:$B233, $AD182))</f>
        <v/>
      </c>
      <c r="C182" s="103"/>
      <c r="D182" s="59"/>
      <c r="E182" s="59"/>
      <c r="F182" s="60"/>
      <c r="G182" s="60"/>
      <c r="H182" s="60"/>
      <c r="I182" s="74"/>
      <c r="J182" s="46"/>
      <c r="K182" s="16"/>
      <c r="L182" s="16"/>
      <c r="S182" s="44" t="str">
        <f>IF(B182="","",COUNTIF(B$8:B182,B182))</f>
        <v/>
      </c>
      <c r="U182" s="44" t="str">
        <f t="shared" si="14"/>
        <v/>
      </c>
      <c r="V182" s="44" t="str">
        <f t="shared" si="15"/>
        <v/>
      </c>
      <c r="W182" s="44" t="str">
        <f t="shared" si="16"/>
        <v/>
      </c>
      <c r="X182" s="44" t="str">
        <f t="shared" si="12"/>
        <v/>
      </c>
      <c r="Z182" s="44" t="str">
        <f t="shared" si="13"/>
        <v/>
      </c>
      <c r="AA182" s="44" t="str">
        <f t="shared" si="17"/>
        <v/>
      </c>
      <c r="AD182" s="44" t="str">
        <f>IF($C182="","",MATCH($C182,選手基本データ入力!$AC$10:$AC233,0))</f>
        <v/>
      </c>
    </row>
    <row r="183" spans="1:30" ht="20.100000000000001" customHeight="1">
      <c r="A183" s="46"/>
      <c r="B183" s="58" t="str" cm="1">
        <f t="array" ref="B183">IF($C183="","",INDEX(選手基本データ入力!$B$10:$B234, $AD183))</f>
        <v/>
      </c>
      <c r="C183" s="103"/>
      <c r="D183" s="59"/>
      <c r="E183" s="59"/>
      <c r="F183" s="60"/>
      <c r="G183" s="60"/>
      <c r="H183" s="60"/>
      <c r="I183" s="74"/>
      <c r="J183" s="46"/>
      <c r="K183" s="16"/>
      <c r="L183" s="16"/>
      <c r="S183" s="44" t="str">
        <f>IF(B183="","",COUNTIF(B$8:B183,B183))</f>
        <v/>
      </c>
      <c r="U183" s="44" t="str">
        <f t="shared" si="14"/>
        <v/>
      </c>
      <c r="V183" s="44" t="str">
        <f t="shared" si="15"/>
        <v/>
      </c>
      <c r="W183" s="44" t="str">
        <f t="shared" si="16"/>
        <v/>
      </c>
      <c r="X183" s="44" t="str">
        <f t="shared" si="12"/>
        <v/>
      </c>
      <c r="Z183" s="44" t="str">
        <f t="shared" si="13"/>
        <v/>
      </c>
      <c r="AA183" s="44" t="str">
        <f t="shared" si="17"/>
        <v/>
      </c>
      <c r="AD183" s="44" t="str">
        <f>IF($C183="","",MATCH($C183,選手基本データ入力!$AC$10:$AC234,0))</f>
        <v/>
      </c>
    </row>
    <row r="184" spans="1:30" ht="20.100000000000001" customHeight="1">
      <c r="A184" s="46"/>
      <c r="B184" s="58" t="str" cm="1">
        <f t="array" ref="B184">IF($C184="","",INDEX(選手基本データ入力!$B$10:$B235, $AD184))</f>
        <v/>
      </c>
      <c r="C184" s="103"/>
      <c r="D184" s="59"/>
      <c r="E184" s="59"/>
      <c r="F184" s="60"/>
      <c r="G184" s="60"/>
      <c r="H184" s="60"/>
      <c r="I184" s="74"/>
      <c r="J184" s="46"/>
      <c r="K184" s="16"/>
      <c r="L184" s="16"/>
      <c r="S184" s="44" t="str">
        <f>IF(B184="","",COUNTIF(B$8:B184,B184))</f>
        <v/>
      </c>
      <c r="U184" s="44" t="str">
        <f t="shared" si="14"/>
        <v/>
      </c>
      <c r="V184" s="44" t="str">
        <f t="shared" si="15"/>
        <v/>
      </c>
      <c r="W184" s="44" t="str">
        <f t="shared" si="16"/>
        <v/>
      </c>
      <c r="X184" s="44" t="str">
        <f t="shared" si="12"/>
        <v/>
      </c>
      <c r="Z184" s="44" t="str">
        <f t="shared" si="13"/>
        <v/>
      </c>
      <c r="AA184" s="44" t="str">
        <f t="shared" si="17"/>
        <v/>
      </c>
      <c r="AD184" s="44" t="str">
        <f>IF($C184="","",MATCH($C184,選手基本データ入力!$AC$10:$AC235,0))</f>
        <v/>
      </c>
    </row>
    <row r="185" spans="1:30" ht="20.100000000000001" customHeight="1">
      <c r="A185" s="46"/>
      <c r="B185" s="58" t="str" cm="1">
        <f t="array" ref="B185">IF($C185="","",INDEX(選手基本データ入力!$B$10:$B236, $AD185))</f>
        <v/>
      </c>
      <c r="C185" s="103"/>
      <c r="D185" s="59"/>
      <c r="E185" s="59"/>
      <c r="F185" s="60"/>
      <c r="G185" s="60"/>
      <c r="H185" s="60"/>
      <c r="I185" s="74"/>
      <c r="J185" s="46"/>
      <c r="K185" s="16"/>
      <c r="L185" s="16"/>
      <c r="S185" s="44" t="str">
        <f>IF(B185="","",COUNTIF(B$8:B185,B185))</f>
        <v/>
      </c>
      <c r="U185" s="44" t="str">
        <f t="shared" si="14"/>
        <v/>
      </c>
      <c r="V185" s="44" t="str">
        <f t="shared" si="15"/>
        <v/>
      </c>
      <c r="W185" s="44" t="str">
        <f t="shared" si="16"/>
        <v/>
      </c>
      <c r="X185" s="44" t="str">
        <f t="shared" si="12"/>
        <v/>
      </c>
      <c r="Z185" s="44" t="str">
        <f t="shared" si="13"/>
        <v/>
      </c>
      <c r="AA185" s="44" t="str">
        <f t="shared" si="17"/>
        <v/>
      </c>
      <c r="AD185" s="44" t="str">
        <f>IF($C185="","",MATCH($C185,選手基本データ入力!$AC$10:$AC236,0))</f>
        <v/>
      </c>
    </row>
    <row r="186" spans="1:30" ht="20.100000000000001" customHeight="1">
      <c r="A186" s="46"/>
      <c r="B186" s="58" t="str" cm="1">
        <f t="array" ref="B186">IF($C186="","",INDEX(選手基本データ入力!$B$10:$B237, $AD186))</f>
        <v/>
      </c>
      <c r="C186" s="103"/>
      <c r="D186" s="59"/>
      <c r="E186" s="59"/>
      <c r="F186" s="60"/>
      <c r="G186" s="60"/>
      <c r="H186" s="60"/>
      <c r="I186" s="74"/>
      <c r="J186" s="46"/>
      <c r="K186" s="16"/>
      <c r="L186" s="16"/>
      <c r="S186" s="44" t="str">
        <f>IF(B186="","",COUNTIF(B$8:B186,B186))</f>
        <v/>
      </c>
      <c r="U186" s="44" t="str">
        <f t="shared" si="14"/>
        <v/>
      </c>
      <c r="V186" s="44" t="str">
        <f t="shared" si="15"/>
        <v/>
      </c>
      <c r="W186" s="44" t="str">
        <f t="shared" si="16"/>
        <v/>
      </c>
      <c r="X186" s="44" t="str">
        <f t="shared" si="12"/>
        <v/>
      </c>
      <c r="Z186" s="44" t="str">
        <f t="shared" si="13"/>
        <v/>
      </c>
      <c r="AA186" s="44" t="str">
        <f t="shared" si="17"/>
        <v/>
      </c>
      <c r="AD186" s="44" t="str">
        <f>IF($C186="","",MATCH($C186,選手基本データ入力!$AC$10:$AC237,0))</f>
        <v/>
      </c>
    </row>
    <row r="187" spans="1:30" ht="20.100000000000001" customHeight="1">
      <c r="A187" s="46"/>
      <c r="B187" s="58" t="str" cm="1">
        <f t="array" ref="B187">IF($C187="","",INDEX(選手基本データ入力!$B$10:$B238, $AD187))</f>
        <v/>
      </c>
      <c r="C187" s="103"/>
      <c r="D187" s="59"/>
      <c r="E187" s="59"/>
      <c r="F187" s="60"/>
      <c r="G187" s="60"/>
      <c r="H187" s="60"/>
      <c r="I187" s="74"/>
      <c r="J187" s="46"/>
      <c r="K187" s="16"/>
      <c r="L187" s="16"/>
      <c r="S187" s="44" t="str">
        <f>IF(B187="","",COUNTIF(B$8:B187,B187))</f>
        <v/>
      </c>
      <c r="U187" s="44" t="str">
        <f t="shared" si="14"/>
        <v/>
      </c>
      <c r="V187" s="44" t="str">
        <f t="shared" si="15"/>
        <v/>
      </c>
      <c r="W187" s="44" t="str">
        <f t="shared" si="16"/>
        <v/>
      </c>
      <c r="X187" s="44" t="str">
        <f t="shared" si="12"/>
        <v/>
      </c>
      <c r="Z187" s="44" t="str">
        <f t="shared" si="13"/>
        <v/>
      </c>
      <c r="AA187" s="44" t="str">
        <f t="shared" si="17"/>
        <v/>
      </c>
      <c r="AD187" s="44" t="str">
        <f>IF($C187="","",MATCH($C187,選手基本データ入力!$AC$10:$AC238,0))</f>
        <v/>
      </c>
    </row>
    <row r="188" spans="1:30" ht="20.100000000000001" customHeight="1">
      <c r="A188" s="46"/>
      <c r="B188" s="58" t="str" cm="1">
        <f t="array" ref="B188">IF($C188="","",INDEX(選手基本データ入力!$B$10:$B239, $AD188))</f>
        <v/>
      </c>
      <c r="C188" s="103"/>
      <c r="D188" s="59"/>
      <c r="E188" s="59"/>
      <c r="F188" s="60"/>
      <c r="G188" s="60"/>
      <c r="H188" s="60"/>
      <c r="I188" s="74"/>
      <c r="J188" s="46"/>
      <c r="K188" s="16"/>
      <c r="L188" s="16"/>
      <c r="S188" s="44" t="str">
        <f>IF(B188="","",COUNTIF(B$8:B188,B188))</f>
        <v/>
      </c>
      <c r="U188" s="44" t="str">
        <f t="shared" si="14"/>
        <v/>
      </c>
      <c r="V188" s="44" t="str">
        <f t="shared" si="15"/>
        <v/>
      </c>
      <c r="W188" s="44" t="str">
        <f t="shared" si="16"/>
        <v/>
      </c>
      <c r="X188" s="44" t="str">
        <f t="shared" si="12"/>
        <v/>
      </c>
      <c r="Z188" s="44" t="str">
        <f t="shared" si="13"/>
        <v/>
      </c>
      <c r="AA188" s="44" t="str">
        <f t="shared" si="17"/>
        <v/>
      </c>
      <c r="AD188" s="44" t="str">
        <f>IF($C188="","",MATCH($C188,選手基本データ入力!$AC$10:$AC239,0))</f>
        <v/>
      </c>
    </row>
    <row r="189" spans="1:30" ht="20.100000000000001" customHeight="1">
      <c r="A189" s="46"/>
      <c r="B189" s="58" t="str" cm="1">
        <f t="array" ref="B189">IF($C189="","",INDEX(選手基本データ入力!$B$10:$B240, $AD189))</f>
        <v/>
      </c>
      <c r="C189" s="103"/>
      <c r="D189" s="59"/>
      <c r="E189" s="59"/>
      <c r="F189" s="60"/>
      <c r="G189" s="60"/>
      <c r="H189" s="60"/>
      <c r="I189" s="74"/>
      <c r="J189" s="46"/>
      <c r="K189" s="16"/>
      <c r="L189" s="16"/>
      <c r="S189" s="44" t="str">
        <f>IF(B189="","",COUNTIF(B$8:B189,B189))</f>
        <v/>
      </c>
      <c r="U189" s="44" t="str">
        <f t="shared" si="14"/>
        <v/>
      </c>
      <c r="V189" s="44" t="str">
        <f t="shared" si="15"/>
        <v/>
      </c>
      <c r="W189" s="44" t="str">
        <f t="shared" si="16"/>
        <v/>
      </c>
      <c r="X189" s="44" t="str">
        <f t="shared" si="12"/>
        <v/>
      </c>
      <c r="Z189" s="44" t="str">
        <f t="shared" si="13"/>
        <v/>
      </c>
      <c r="AA189" s="44" t="str">
        <f t="shared" si="17"/>
        <v/>
      </c>
      <c r="AD189" s="44" t="str">
        <f>IF($C189="","",MATCH($C189,選手基本データ入力!$AC$10:$AC240,0))</f>
        <v/>
      </c>
    </row>
    <row r="190" spans="1:30" ht="20.100000000000001" customHeight="1">
      <c r="A190" s="46"/>
      <c r="B190" s="58" t="str" cm="1">
        <f t="array" ref="B190">IF($C190="","",INDEX(選手基本データ入力!$B$10:$B241, $AD190))</f>
        <v/>
      </c>
      <c r="C190" s="103"/>
      <c r="D190" s="59"/>
      <c r="E190" s="59"/>
      <c r="F190" s="60"/>
      <c r="G190" s="60"/>
      <c r="H190" s="60"/>
      <c r="I190" s="74"/>
      <c r="J190" s="46"/>
      <c r="K190" s="16"/>
      <c r="L190" s="16"/>
      <c r="S190" s="44" t="str">
        <f>IF(B190="","",COUNTIF(B$8:B190,B190))</f>
        <v/>
      </c>
      <c r="U190" s="44" t="str">
        <f t="shared" si="14"/>
        <v/>
      </c>
      <c r="V190" s="44" t="str">
        <f t="shared" si="15"/>
        <v/>
      </c>
      <c r="W190" s="44" t="str">
        <f t="shared" si="16"/>
        <v/>
      </c>
      <c r="X190" s="44" t="str">
        <f t="shared" si="12"/>
        <v/>
      </c>
      <c r="Z190" s="44" t="str">
        <f t="shared" si="13"/>
        <v/>
      </c>
      <c r="AA190" s="44" t="str">
        <f t="shared" si="17"/>
        <v/>
      </c>
      <c r="AD190" s="44" t="str">
        <f>IF($C190="","",MATCH($C190,選手基本データ入力!$AC$10:$AC241,0))</f>
        <v/>
      </c>
    </row>
    <row r="191" spans="1:30" ht="20.100000000000001" customHeight="1">
      <c r="A191" s="46"/>
      <c r="B191" s="58" t="str" cm="1">
        <f t="array" ref="B191">IF($C191="","",INDEX(選手基本データ入力!$B$10:$B242, $AD191))</f>
        <v/>
      </c>
      <c r="C191" s="103"/>
      <c r="D191" s="59"/>
      <c r="E191" s="59"/>
      <c r="F191" s="60"/>
      <c r="G191" s="60"/>
      <c r="H191" s="60"/>
      <c r="I191" s="74"/>
      <c r="J191" s="46"/>
      <c r="K191" s="16"/>
      <c r="L191" s="16"/>
      <c r="S191" s="44" t="str">
        <f>IF(B191="","",COUNTIF(B$8:B191,B191))</f>
        <v/>
      </c>
      <c r="U191" s="44" t="str">
        <f t="shared" si="14"/>
        <v/>
      </c>
      <c r="V191" s="44" t="str">
        <f t="shared" si="15"/>
        <v/>
      </c>
      <c r="W191" s="44" t="str">
        <f t="shared" si="16"/>
        <v/>
      </c>
      <c r="X191" s="44" t="str">
        <f t="shared" si="12"/>
        <v/>
      </c>
      <c r="Z191" s="44" t="str">
        <f t="shared" si="13"/>
        <v/>
      </c>
      <c r="AA191" s="44" t="str">
        <f t="shared" si="17"/>
        <v/>
      </c>
      <c r="AD191" s="44" t="str">
        <f>IF($C191="","",MATCH($C191,選手基本データ入力!$AC$10:$AC242,0))</f>
        <v/>
      </c>
    </row>
    <row r="192" spans="1:30" ht="20.100000000000001" customHeight="1">
      <c r="A192" s="46"/>
      <c r="B192" s="58" t="str" cm="1">
        <f t="array" ref="B192">IF($C192="","",INDEX(選手基本データ入力!$B$10:$B243, $AD192))</f>
        <v/>
      </c>
      <c r="C192" s="103"/>
      <c r="D192" s="59"/>
      <c r="E192" s="59"/>
      <c r="F192" s="60"/>
      <c r="G192" s="60"/>
      <c r="H192" s="60"/>
      <c r="I192" s="74"/>
      <c r="J192" s="46"/>
      <c r="K192" s="16"/>
      <c r="L192" s="16"/>
      <c r="S192" s="44" t="str">
        <f>IF(B192="","",COUNTIF(B$8:B192,B192))</f>
        <v/>
      </c>
      <c r="U192" s="44" t="str">
        <f t="shared" si="14"/>
        <v/>
      </c>
      <c r="V192" s="44" t="str">
        <f t="shared" si="15"/>
        <v/>
      </c>
      <c r="W192" s="44" t="str">
        <f t="shared" si="16"/>
        <v/>
      </c>
      <c r="X192" s="44" t="str">
        <f t="shared" si="12"/>
        <v/>
      </c>
      <c r="Z192" s="44" t="str">
        <f t="shared" si="13"/>
        <v/>
      </c>
      <c r="AA192" s="44" t="str">
        <f t="shared" si="17"/>
        <v/>
      </c>
      <c r="AD192" s="44" t="str">
        <f>IF($C192="","",MATCH($C192,選手基本データ入力!$AC$10:$AC243,0))</f>
        <v/>
      </c>
    </row>
    <row r="193" spans="1:30" ht="20.100000000000001" customHeight="1">
      <c r="A193" s="46"/>
      <c r="B193" s="58" t="str" cm="1">
        <f t="array" ref="B193">IF($C193="","",INDEX(選手基本データ入力!$B$10:$B244, $AD193))</f>
        <v/>
      </c>
      <c r="C193" s="103"/>
      <c r="D193" s="59"/>
      <c r="E193" s="59"/>
      <c r="F193" s="60"/>
      <c r="G193" s="60"/>
      <c r="H193" s="60"/>
      <c r="I193" s="74"/>
      <c r="J193" s="46"/>
      <c r="K193" s="16"/>
      <c r="L193" s="16"/>
      <c r="S193" s="44" t="str">
        <f>IF(B193="","",COUNTIF(B$8:B193,B193))</f>
        <v/>
      </c>
      <c r="U193" s="44" t="str">
        <f t="shared" si="14"/>
        <v/>
      </c>
      <c r="V193" s="44" t="str">
        <f t="shared" si="15"/>
        <v/>
      </c>
      <c r="W193" s="44" t="str">
        <f t="shared" si="16"/>
        <v/>
      </c>
      <c r="X193" s="44" t="str">
        <f t="shared" si="12"/>
        <v/>
      </c>
      <c r="Z193" s="44" t="str">
        <f t="shared" si="13"/>
        <v/>
      </c>
      <c r="AA193" s="44" t="str">
        <f t="shared" si="17"/>
        <v/>
      </c>
      <c r="AD193" s="44" t="str">
        <f>IF($C193="","",MATCH($C193,選手基本データ入力!$AC$10:$AC244,0))</f>
        <v/>
      </c>
    </row>
    <row r="194" spans="1:30" ht="20.100000000000001" customHeight="1">
      <c r="A194" s="46"/>
      <c r="B194" s="58" t="str" cm="1">
        <f t="array" ref="B194">IF($C194="","",INDEX(選手基本データ入力!$B$10:$B245, $AD194))</f>
        <v/>
      </c>
      <c r="C194" s="103"/>
      <c r="D194" s="59"/>
      <c r="E194" s="59"/>
      <c r="F194" s="60"/>
      <c r="G194" s="60"/>
      <c r="H194" s="60"/>
      <c r="I194" s="74"/>
      <c r="J194" s="46"/>
      <c r="K194" s="16"/>
      <c r="L194" s="16"/>
      <c r="S194" s="44" t="str">
        <f>IF(B194="","",COUNTIF(B$8:B194,B194))</f>
        <v/>
      </c>
      <c r="U194" s="44" t="str">
        <f t="shared" si="14"/>
        <v/>
      </c>
      <c r="V194" s="44" t="str">
        <f t="shared" si="15"/>
        <v/>
      </c>
      <c r="W194" s="44" t="str">
        <f t="shared" si="16"/>
        <v/>
      </c>
      <c r="X194" s="44" t="str">
        <f t="shared" si="12"/>
        <v/>
      </c>
      <c r="Z194" s="44" t="str">
        <f t="shared" si="13"/>
        <v/>
      </c>
      <c r="AA194" s="44" t="str">
        <f t="shared" si="17"/>
        <v/>
      </c>
      <c r="AD194" s="44" t="str">
        <f>IF($C194="","",MATCH($C194,選手基本データ入力!$AC$10:$AC245,0))</f>
        <v/>
      </c>
    </row>
    <row r="195" spans="1:30" ht="20.100000000000001" customHeight="1">
      <c r="A195" s="46"/>
      <c r="B195" s="58" t="str" cm="1">
        <f t="array" ref="B195">IF($C195="","",INDEX(選手基本データ入力!$B$10:$B246, $AD195))</f>
        <v/>
      </c>
      <c r="C195" s="103"/>
      <c r="D195" s="59"/>
      <c r="E195" s="59"/>
      <c r="F195" s="60"/>
      <c r="G195" s="60"/>
      <c r="H195" s="60"/>
      <c r="I195" s="74"/>
      <c r="J195" s="46"/>
      <c r="K195" s="16"/>
      <c r="L195" s="16"/>
      <c r="S195" s="44" t="str">
        <f>IF(B195="","",COUNTIF(B$8:B195,B195))</f>
        <v/>
      </c>
      <c r="U195" s="44" t="str">
        <f t="shared" si="14"/>
        <v/>
      </c>
      <c r="V195" s="44" t="str">
        <f t="shared" si="15"/>
        <v/>
      </c>
      <c r="W195" s="44" t="str">
        <f t="shared" si="16"/>
        <v/>
      </c>
      <c r="X195" s="44" t="str">
        <f t="shared" si="12"/>
        <v/>
      </c>
      <c r="Z195" s="44" t="str">
        <f t="shared" si="13"/>
        <v/>
      </c>
      <c r="AA195" s="44" t="str">
        <f t="shared" si="17"/>
        <v/>
      </c>
      <c r="AD195" s="44" t="str">
        <f>IF($C195="","",MATCH($C195,選手基本データ入力!$AC$10:$AC246,0))</f>
        <v/>
      </c>
    </row>
    <row r="196" spans="1:30" ht="20.100000000000001" customHeight="1">
      <c r="A196" s="46"/>
      <c r="B196" s="58" t="str" cm="1">
        <f t="array" ref="B196">IF($C196="","",INDEX(選手基本データ入力!$B$10:$B247, $AD196))</f>
        <v/>
      </c>
      <c r="C196" s="103"/>
      <c r="D196" s="59"/>
      <c r="E196" s="59"/>
      <c r="F196" s="60"/>
      <c r="G196" s="60"/>
      <c r="H196" s="60"/>
      <c r="I196" s="74"/>
      <c r="J196" s="46"/>
      <c r="K196" s="16"/>
      <c r="L196" s="16"/>
      <c r="S196" s="44" t="str">
        <f>IF(B196="","",COUNTIF(B$8:B196,B196))</f>
        <v/>
      </c>
      <c r="U196" s="44" t="str">
        <f t="shared" si="14"/>
        <v/>
      </c>
      <c r="V196" s="44" t="str">
        <f t="shared" si="15"/>
        <v/>
      </c>
      <c r="W196" s="44" t="str">
        <f t="shared" si="16"/>
        <v/>
      </c>
      <c r="X196" s="44" t="str">
        <f t="shared" si="12"/>
        <v/>
      </c>
      <c r="Z196" s="44" t="str">
        <f t="shared" si="13"/>
        <v/>
      </c>
      <c r="AA196" s="44" t="str">
        <f t="shared" si="17"/>
        <v/>
      </c>
      <c r="AD196" s="44" t="str">
        <f>IF($C196="","",MATCH($C196,選手基本データ入力!$AC$10:$AC247,0))</f>
        <v/>
      </c>
    </row>
    <row r="197" spans="1:30" ht="20.100000000000001" customHeight="1">
      <c r="A197" s="46"/>
      <c r="B197" s="58" t="str" cm="1">
        <f t="array" ref="B197">IF($C197="","",INDEX(選手基本データ入力!$B$10:$B248, $AD197))</f>
        <v/>
      </c>
      <c r="C197" s="103"/>
      <c r="D197" s="59"/>
      <c r="E197" s="59"/>
      <c r="F197" s="60"/>
      <c r="G197" s="60"/>
      <c r="H197" s="60"/>
      <c r="I197" s="74"/>
      <c r="J197" s="46"/>
      <c r="K197" s="16"/>
      <c r="L197" s="16"/>
      <c r="S197" s="44" t="str">
        <f>IF(B197="","",COUNTIF(B$8:B197,B197))</f>
        <v/>
      </c>
      <c r="U197" s="44" t="str">
        <f t="shared" si="14"/>
        <v/>
      </c>
      <c r="V197" s="44" t="str">
        <f t="shared" si="15"/>
        <v/>
      </c>
      <c r="W197" s="44" t="str">
        <f t="shared" si="16"/>
        <v/>
      </c>
      <c r="X197" s="44" t="str">
        <f t="shared" si="12"/>
        <v/>
      </c>
      <c r="Z197" s="44" t="str">
        <f t="shared" si="13"/>
        <v/>
      </c>
      <c r="AA197" s="44" t="str">
        <f t="shared" si="17"/>
        <v/>
      </c>
      <c r="AD197" s="44" t="str">
        <f>IF($C197="","",MATCH($C197,選手基本データ入力!$AC$10:$AC248,0))</f>
        <v/>
      </c>
    </row>
    <row r="198" spans="1:30" ht="20.100000000000001" customHeight="1">
      <c r="A198" s="46"/>
      <c r="B198" s="58" t="str" cm="1">
        <f t="array" ref="B198">IF($C198="","",INDEX(選手基本データ入力!$B$10:$B249, $AD198))</f>
        <v/>
      </c>
      <c r="C198" s="103"/>
      <c r="D198" s="59"/>
      <c r="E198" s="59"/>
      <c r="F198" s="60"/>
      <c r="G198" s="60"/>
      <c r="H198" s="60"/>
      <c r="I198" s="74"/>
      <c r="J198" s="46"/>
      <c r="K198" s="16"/>
      <c r="L198" s="16"/>
      <c r="S198" s="44" t="str">
        <f>IF(B198="","",COUNTIF(B$8:B198,B198))</f>
        <v/>
      </c>
      <c r="U198" s="44" t="str">
        <f t="shared" si="14"/>
        <v/>
      </c>
      <c r="V198" s="44" t="str">
        <f t="shared" si="15"/>
        <v/>
      </c>
      <c r="W198" s="44" t="str">
        <f t="shared" si="16"/>
        <v/>
      </c>
      <c r="X198" s="44" t="str">
        <f t="shared" si="12"/>
        <v/>
      </c>
      <c r="Z198" s="44" t="str">
        <f t="shared" si="13"/>
        <v/>
      </c>
      <c r="AA198" s="44" t="str">
        <f t="shared" si="17"/>
        <v/>
      </c>
      <c r="AD198" s="44" t="str">
        <f>IF($C198="","",MATCH($C198,選手基本データ入力!$AC$10:$AC249,0))</f>
        <v/>
      </c>
    </row>
    <row r="199" spans="1:30" ht="20.100000000000001" customHeight="1">
      <c r="A199" s="46"/>
      <c r="B199" s="58" t="str" cm="1">
        <f t="array" ref="B199">IF($C199="","",INDEX(選手基本データ入力!$B$10:$B250, $AD199))</f>
        <v/>
      </c>
      <c r="C199" s="103"/>
      <c r="D199" s="59"/>
      <c r="E199" s="59"/>
      <c r="F199" s="60"/>
      <c r="G199" s="60"/>
      <c r="H199" s="60"/>
      <c r="I199" s="74"/>
      <c r="J199" s="46"/>
      <c r="K199" s="16"/>
      <c r="L199" s="16"/>
      <c r="S199" s="44" t="str">
        <f>IF(B199="","",COUNTIF(B$8:B199,B199))</f>
        <v/>
      </c>
      <c r="U199" s="44" t="str">
        <f t="shared" si="14"/>
        <v/>
      </c>
      <c r="V199" s="44" t="str">
        <f t="shared" si="15"/>
        <v/>
      </c>
      <c r="W199" s="44" t="str">
        <f t="shared" si="16"/>
        <v/>
      </c>
      <c r="X199" s="44" t="str">
        <f t="shared" si="12"/>
        <v/>
      </c>
      <c r="Z199" s="44" t="str">
        <f t="shared" si="13"/>
        <v/>
      </c>
      <c r="AA199" s="44" t="str">
        <f t="shared" si="17"/>
        <v/>
      </c>
      <c r="AD199" s="44" t="str">
        <f>IF($C199="","",MATCH($C199,選手基本データ入力!$AC$10:$AC250,0))</f>
        <v/>
      </c>
    </row>
    <row r="200" spans="1:30" ht="20.100000000000001" customHeight="1">
      <c r="A200" s="46"/>
      <c r="B200" s="58" t="str" cm="1">
        <f t="array" ref="B200">IF($C200="","",INDEX(選手基本データ入力!$B$10:$B251, $AD200))</f>
        <v/>
      </c>
      <c r="C200" s="103"/>
      <c r="D200" s="59"/>
      <c r="E200" s="59"/>
      <c r="F200" s="60"/>
      <c r="G200" s="60"/>
      <c r="H200" s="60"/>
      <c r="I200" s="74"/>
      <c r="J200" s="46"/>
      <c r="K200" s="16"/>
      <c r="L200" s="16"/>
      <c r="S200" s="44" t="str">
        <f>IF(B200="","",COUNTIF(B$8:B200,B200))</f>
        <v/>
      </c>
      <c r="U200" s="44" t="str">
        <f t="shared" si="14"/>
        <v/>
      </c>
      <c r="V200" s="44" t="str">
        <f t="shared" si="15"/>
        <v/>
      </c>
      <c r="W200" s="44" t="str">
        <f t="shared" si="16"/>
        <v/>
      </c>
      <c r="X200" s="44" t="str">
        <f t="shared" ref="X200:X263" si="18">IF($C200="","",IF(AND($F200="",$G200="",$H200=""),"99:59:99",
ASC($F200)&amp;
IF($F200="","",":")
&amp;
IF(LEN($G200)=0,"00",IF(LEN($G200)=1,IF($F200="",ASC($G200),"0"&amp;ASC($G200)),ASC($G200)))&amp;"."&amp;
IF(LEN($H200)=0,"00",IF(LEN($H200)=1,"0"&amp;ASC($H200),ASC($H200)))))</f>
        <v/>
      </c>
      <c r="Z200" s="44" t="str">
        <f t="shared" ref="Z200:Z263" si="19">IF($E200="","",$U200&amp;
IF($V200=1,"0025",
IF($V200=2,"0050",
IF($V200=3,"0100",
IF($V200=4,"0200",
IF($V200=5,"0400",
IF($V200=6,"0800",
IF($V200=7,"1500",
IF($V200=8,"0300",
IF($V200=9,"0075",
))))))))))</f>
        <v/>
      </c>
      <c r="AA200" s="44" t="str">
        <f t="shared" si="17"/>
        <v/>
      </c>
      <c r="AD200" s="44" t="str">
        <f>IF($C200="","",MATCH($C200,選手基本データ入力!$AC$10:$AC251,0))</f>
        <v/>
      </c>
    </row>
    <row r="201" spans="1:30" ht="20.100000000000001" customHeight="1">
      <c r="A201" s="46"/>
      <c r="B201" s="58" t="str" cm="1">
        <f t="array" ref="B201">IF($C201="","",INDEX(選手基本データ入力!$B$10:$B252, $AD201))</f>
        <v/>
      </c>
      <c r="C201" s="103"/>
      <c r="D201" s="59"/>
      <c r="E201" s="59"/>
      <c r="F201" s="60"/>
      <c r="G201" s="60"/>
      <c r="H201" s="60"/>
      <c r="I201" s="74"/>
      <c r="J201" s="46"/>
      <c r="K201" s="16"/>
      <c r="L201" s="16"/>
      <c r="S201" s="44" t="str">
        <f>IF(B201="","",COUNTIF(B$8:B201,B201))</f>
        <v/>
      </c>
      <c r="U201" s="44" t="str">
        <f t="shared" ref="U201:U264" si="20">IF($D201="自由形",1,
IF($D201="背泳ぎ",2,
IF($D201="平泳ぎ",3,
IF($D201="バタフライ",4,
IF($D201="個人メドレー",5,""
)))))</f>
        <v/>
      </c>
      <c r="V201" s="44" t="str">
        <f t="shared" ref="V201:V264" si="21">IF($E201="25m",1,
IF($E201="50m",2,
IF($E201="100m",3,
IF($E201="200m",4,
IF($E201="400m",6,
IF($E201="800m",7,
IF($E201="1500m",8,
IF($E201="300m",5,
IF($E201="75m",9,""
)))))))))</f>
        <v/>
      </c>
      <c r="W201" s="44" t="str">
        <f t="shared" ref="W201:W264" si="22">ASC($I201)</f>
        <v/>
      </c>
      <c r="X201" s="44" t="str">
        <f t="shared" si="18"/>
        <v/>
      </c>
      <c r="Z201" s="44" t="str">
        <f t="shared" si="19"/>
        <v/>
      </c>
      <c r="AA201" s="44" t="str">
        <f t="shared" si="17"/>
        <v/>
      </c>
      <c r="AD201" s="44" t="str">
        <f>IF($C201="","",MATCH($C201,選手基本データ入力!$AC$10:$AC252,0))</f>
        <v/>
      </c>
    </row>
    <row r="202" spans="1:30" ht="20.100000000000001" customHeight="1">
      <c r="A202" s="46"/>
      <c r="B202" s="58" t="str" cm="1">
        <f t="array" ref="B202">IF($C202="","",INDEX(選手基本データ入力!$B$10:$B253, $AD202))</f>
        <v/>
      </c>
      <c r="C202" s="103"/>
      <c r="D202" s="59"/>
      <c r="E202" s="59"/>
      <c r="F202" s="60"/>
      <c r="G202" s="60"/>
      <c r="H202" s="60"/>
      <c r="I202" s="74"/>
      <c r="J202" s="46"/>
      <c r="K202" s="16"/>
      <c r="L202" s="16"/>
      <c r="S202" s="44" t="str">
        <f>IF(B202="","",COUNTIF(B$8:B202,B202))</f>
        <v/>
      </c>
      <c r="U202" s="44" t="str">
        <f t="shared" si="20"/>
        <v/>
      </c>
      <c r="V202" s="44" t="str">
        <f t="shared" si="21"/>
        <v/>
      </c>
      <c r="W202" s="44" t="str">
        <f t="shared" si="22"/>
        <v/>
      </c>
      <c r="X202" s="44" t="str">
        <f t="shared" si="18"/>
        <v/>
      </c>
      <c r="Z202" s="44" t="str">
        <f t="shared" si="19"/>
        <v/>
      </c>
      <c r="AA202" s="44" t="str">
        <f t="shared" ref="AA202:AA265" si="23">IF($C202="","",
IF(AND($F202="",$G202="",$H202=""),"99:59:99",
IF(LEN($F202)=0,"00",
IF(LEN($F202)=1,"0"&amp;ASC($F202),ASC($F202)))&amp;IF(LEN($G202)=1,"0"&amp;ASC(G202),ASC($G202))&amp;"."&amp;IF(LEN($H202)=0,"00",IF(LEN($H202)=1,"0"&amp;ASC($H202),ASC($H202)))
))</f>
        <v/>
      </c>
      <c r="AD202" s="44" t="str">
        <f>IF($C202="","",MATCH($C202,選手基本データ入力!$AC$10:$AC253,0))</f>
        <v/>
      </c>
    </row>
    <row r="203" spans="1:30" ht="20.100000000000001" customHeight="1">
      <c r="A203" s="46"/>
      <c r="B203" s="58" t="str" cm="1">
        <f t="array" ref="B203">IF($C203="","",INDEX(選手基本データ入力!$B$10:$B254, $AD203))</f>
        <v/>
      </c>
      <c r="C203" s="103"/>
      <c r="D203" s="59"/>
      <c r="E203" s="59"/>
      <c r="F203" s="60"/>
      <c r="G203" s="60"/>
      <c r="H203" s="60"/>
      <c r="I203" s="74"/>
      <c r="J203" s="46"/>
      <c r="K203" s="16"/>
      <c r="L203" s="16"/>
      <c r="S203" s="44" t="str">
        <f>IF(B203="","",COUNTIF(B$8:B203,B203))</f>
        <v/>
      </c>
      <c r="U203" s="44" t="str">
        <f t="shared" si="20"/>
        <v/>
      </c>
      <c r="V203" s="44" t="str">
        <f t="shared" si="21"/>
        <v/>
      </c>
      <c r="W203" s="44" t="str">
        <f t="shared" si="22"/>
        <v/>
      </c>
      <c r="X203" s="44" t="str">
        <f t="shared" si="18"/>
        <v/>
      </c>
      <c r="Z203" s="44" t="str">
        <f t="shared" si="19"/>
        <v/>
      </c>
      <c r="AA203" s="44" t="str">
        <f t="shared" si="23"/>
        <v/>
      </c>
      <c r="AD203" s="44" t="str">
        <f>IF($C203="","",MATCH($C203,選手基本データ入力!$AC$10:$AC254,0))</f>
        <v/>
      </c>
    </row>
    <row r="204" spans="1:30" ht="20.100000000000001" customHeight="1">
      <c r="A204" s="46"/>
      <c r="B204" s="58" t="str" cm="1">
        <f t="array" ref="B204">IF($C204="","",INDEX(選手基本データ入力!$B$10:$B255, $AD204))</f>
        <v/>
      </c>
      <c r="C204" s="103"/>
      <c r="D204" s="59"/>
      <c r="E204" s="59"/>
      <c r="F204" s="60"/>
      <c r="G204" s="60"/>
      <c r="H204" s="60"/>
      <c r="I204" s="74"/>
      <c r="J204" s="46"/>
      <c r="K204" s="16"/>
      <c r="L204" s="16"/>
      <c r="S204" s="44" t="str">
        <f>IF(B204="","",COUNTIF(B$8:B204,B204))</f>
        <v/>
      </c>
      <c r="U204" s="44" t="str">
        <f t="shared" si="20"/>
        <v/>
      </c>
      <c r="V204" s="44" t="str">
        <f t="shared" si="21"/>
        <v/>
      </c>
      <c r="W204" s="44" t="str">
        <f t="shared" si="22"/>
        <v/>
      </c>
      <c r="X204" s="44" t="str">
        <f t="shared" si="18"/>
        <v/>
      </c>
      <c r="Z204" s="44" t="str">
        <f t="shared" si="19"/>
        <v/>
      </c>
      <c r="AA204" s="44" t="str">
        <f t="shared" si="23"/>
        <v/>
      </c>
      <c r="AD204" s="44" t="str">
        <f>IF($C204="","",MATCH($C204,選手基本データ入力!$AC$10:$AC255,0))</f>
        <v/>
      </c>
    </row>
    <row r="205" spans="1:30" ht="20.100000000000001" customHeight="1">
      <c r="A205" s="46"/>
      <c r="B205" s="58" t="str" cm="1">
        <f t="array" ref="B205">IF($C205="","",INDEX(選手基本データ入力!$B$10:$B256, $AD205))</f>
        <v/>
      </c>
      <c r="C205" s="103"/>
      <c r="D205" s="59"/>
      <c r="E205" s="59"/>
      <c r="F205" s="60"/>
      <c r="G205" s="60"/>
      <c r="H205" s="60"/>
      <c r="I205" s="74"/>
      <c r="J205" s="46"/>
      <c r="K205" s="16"/>
      <c r="L205" s="16"/>
      <c r="S205" s="44" t="str">
        <f>IF(B205="","",COUNTIF(B$8:B205,B205))</f>
        <v/>
      </c>
      <c r="U205" s="44" t="str">
        <f t="shared" si="20"/>
        <v/>
      </c>
      <c r="V205" s="44" t="str">
        <f t="shared" si="21"/>
        <v/>
      </c>
      <c r="W205" s="44" t="str">
        <f t="shared" si="22"/>
        <v/>
      </c>
      <c r="X205" s="44" t="str">
        <f t="shared" si="18"/>
        <v/>
      </c>
      <c r="Z205" s="44" t="str">
        <f t="shared" si="19"/>
        <v/>
      </c>
      <c r="AA205" s="44" t="str">
        <f t="shared" si="23"/>
        <v/>
      </c>
      <c r="AD205" s="44" t="str">
        <f>IF($C205="","",MATCH($C205,選手基本データ入力!$AC$10:$AC256,0))</f>
        <v/>
      </c>
    </row>
    <row r="206" spans="1:30" ht="20.100000000000001" customHeight="1">
      <c r="A206" s="46"/>
      <c r="B206" s="58" t="str" cm="1">
        <f t="array" ref="B206">IF($C206="","",INDEX(選手基本データ入力!$B$10:$B257, $AD206))</f>
        <v/>
      </c>
      <c r="C206" s="103"/>
      <c r="D206" s="59"/>
      <c r="E206" s="59"/>
      <c r="F206" s="60"/>
      <c r="G206" s="60"/>
      <c r="H206" s="60"/>
      <c r="I206" s="74"/>
      <c r="J206" s="46"/>
      <c r="K206" s="16"/>
      <c r="L206" s="16"/>
      <c r="S206" s="44" t="str">
        <f>IF(B206="","",COUNTIF(B$8:B206,B206))</f>
        <v/>
      </c>
      <c r="U206" s="44" t="str">
        <f t="shared" si="20"/>
        <v/>
      </c>
      <c r="V206" s="44" t="str">
        <f t="shared" si="21"/>
        <v/>
      </c>
      <c r="W206" s="44" t="str">
        <f t="shared" si="22"/>
        <v/>
      </c>
      <c r="X206" s="44" t="str">
        <f t="shared" si="18"/>
        <v/>
      </c>
      <c r="Z206" s="44" t="str">
        <f t="shared" si="19"/>
        <v/>
      </c>
      <c r="AA206" s="44" t="str">
        <f t="shared" si="23"/>
        <v/>
      </c>
      <c r="AD206" s="44" t="str">
        <f>IF($C206="","",MATCH($C206,選手基本データ入力!$AC$10:$AC257,0))</f>
        <v/>
      </c>
    </row>
    <row r="207" spans="1:30" ht="20.100000000000001" customHeight="1">
      <c r="A207" s="46"/>
      <c r="B207" s="58" t="str" cm="1">
        <f t="array" ref="B207">IF($C207="","",INDEX(選手基本データ入力!$B$10:$B258, $AD207))</f>
        <v/>
      </c>
      <c r="C207" s="103"/>
      <c r="D207" s="59"/>
      <c r="E207" s="59"/>
      <c r="F207" s="60"/>
      <c r="G207" s="60"/>
      <c r="H207" s="60"/>
      <c r="I207" s="74"/>
      <c r="J207" s="46"/>
      <c r="K207" s="16"/>
      <c r="L207" s="16"/>
      <c r="S207" s="44" t="str">
        <f>IF(B207="","",COUNTIF(B$8:B207,B207))</f>
        <v/>
      </c>
      <c r="U207" s="44" t="str">
        <f t="shared" si="20"/>
        <v/>
      </c>
      <c r="V207" s="44" t="str">
        <f t="shared" si="21"/>
        <v/>
      </c>
      <c r="W207" s="44" t="str">
        <f t="shared" si="22"/>
        <v/>
      </c>
      <c r="X207" s="44" t="str">
        <f t="shared" si="18"/>
        <v/>
      </c>
      <c r="Z207" s="44" t="str">
        <f t="shared" si="19"/>
        <v/>
      </c>
      <c r="AA207" s="44" t="str">
        <f t="shared" si="23"/>
        <v/>
      </c>
      <c r="AD207" s="44" t="str">
        <f>IF($C207="","",MATCH($C207,選手基本データ入力!$AC$10:$AC258,0))</f>
        <v/>
      </c>
    </row>
    <row r="208" spans="1:30" ht="20.100000000000001" customHeight="1">
      <c r="A208" s="46"/>
      <c r="B208" s="58" t="str" cm="1">
        <f t="array" ref="B208">IF($C208="","",INDEX(選手基本データ入力!$B$10:$B259, $AD208))</f>
        <v/>
      </c>
      <c r="C208" s="103"/>
      <c r="D208" s="59"/>
      <c r="E208" s="59"/>
      <c r="F208" s="60"/>
      <c r="G208" s="60"/>
      <c r="H208" s="60"/>
      <c r="I208" s="74"/>
      <c r="J208" s="46"/>
      <c r="K208" s="16"/>
      <c r="L208" s="16"/>
      <c r="S208" s="44" t="str">
        <f>IF(B208="","",COUNTIF(B$8:B208,B208))</f>
        <v/>
      </c>
      <c r="U208" s="44" t="str">
        <f t="shared" si="20"/>
        <v/>
      </c>
      <c r="V208" s="44" t="str">
        <f t="shared" si="21"/>
        <v/>
      </c>
      <c r="W208" s="44" t="str">
        <f t="shared" si="22"/>
        <v/>
      </c>
      <c r="X208" s="44" t="str">
        <f t="shared" si="18"/>
        <v/>
      </c>
      <c r="Z208" s="44" t="str">
        <f t="shared" si="19"/>
        <v/>
      </c>
      <c r="AA208" s="44" t="str">
        <f t="shared" si="23"/>
        <v/>
      </c>
      <c r="AD208" s="44" t="str">
        <f>IF($C208="","",MATCH($C208,選手基本データ入力!$AC$10:$AC259,0))</f>
        <v/>
      </c>
    </row>
    <row r="209" spans="1:30" ht="20.100000000000001" customHeight="1">
      <c r="A209" s="46"/>
      <c r="B209" s="58" t="str" cm="1">
        <f t="array" ref="B209">IF($C209="","",INDEX(選手基本データ入力!$B$10:$B260, $AD209))</f>
        <v/>
      </c>
      <c r="C209" s="103"/>
      <c r="D209" s="59"/>
      <c r="E209" s="59"/>
      <c r="F209" s="60"/>
      <c r="G209" s="60"/>
      <c r="H209" s="60"/>
      <c r="I209" s="74"/>
      <c r="J209" s="46"/>
      <c r="K209" s="16"/>
      <c r="L209" s="16"/>
      <c r="S209" s="44" t="str">
        <f>IF(B209="","",COUNTIF(B$8:B209,B209))</f>
        <v/>
      </c>
      <c r="U209" s="44" t="str">
        <f t="shared" si="20"/>
        <v/>
      </c>
      <c r="V209" s="44" t="str">
        <f t="shared" si="21"/>
        <v/>
      </c>
      <c r="W209" s="44" t="str">
        <f t="shared" si="22"/>
        <v/>
      </c>
      <c r="X209" s="44" t="str">
        <f t="shared" si="18"/>
        <v/>
      </c>
      <c r="Z209" s="44" t="str">
        <f t="shared" si="19"/>
        <v/>
      </c>
      <c r="AA209" s="44" t="str">
        <f t="shared" si="23"/>
        <v/>
      </c>
      <c r="AD209" s="44" t="str">
        <f>IF($C209="","",MATCH($C209,選手基本データ入力!$AC$10:$AC260,0))</f>
        <v/>
      </c>
    </row>
    <row r="210" spans="1:30" ht="20.100000000000001" customHeight="1">
      <c r="A210" s="46"/>
      <c r="B210" s="58" t="str" cm="1">
        <f t="array" ref="B210">IF($C210="","",INDEX(選手基本データ入力!$B$10:$B261, $AD210))</f>
        <v/>
      </c>
      <c r="C210" s="103"/>
      <c r="D210" s="59"/>
      <c r="E210" s="59"/>
      <c r="F210" s="60"/>
      <c r="G210" s="60"/>
      <c r="H210" s="60"/>
      <c r="I210" s="74"/>
      <c r="J210" s="46"/>
      <c r="K210" s="16"/>
      <c r="L210" s="16"/>
      <c r="S210" s="44" t="str">
        <f>IF(B210="","",COUNTIF(B$8:B210,B210))</f>
        <v/>
      </c>
      <c r="U210" s="44" t="str">
        <f t="shared" si="20"/>
        <v/>
      </c>
      <c r="V210" s="44" t="str">
        <f t="shared" si="21"/>
        <v/>
      </c>
      <c r="W210" s="44" t="str">
        <f t="shared" si="22"/>
        <v/>
      </c>
      <c r="X210" s="44" t="str">
        <f t="shared" si="18"/>
        <v/>
      </c>
      <c r="Z210" s="44" t="str">
        <f t="shared" si="19"/>
        <v/>
      </c>
      <c r="AA210" s="44" t="str">
        <f t="shared" si="23"/>
        <v/>
      </c>
      <c r="AD210" s="44" t="str">
        <f>IF($C210="","",MATCH($C210,選手基本データ入力!$AC$10:$AC261,0))</f>
        <v/>
      </c>
    </row>
    <row r="211" spans="1:30" ht="20.100000000000001" customHeight="1">
      <c r="A211" s="46"/>
      <c r="B211" s="58" t="str" cm="1">
        <f t="array" ref="B211">IF($C211="","",INDEX(選手基本データ入力!$B$10:$B262, $AD211))</f>
        <v/>
      </c>
      <c r="C211" s="103"/>
      <c r="D211" s="59"/>
      <c r="E211" s="59"/>
      <c r="F211" s="60"/>
      <c r="G211" s="60"/>
      <c r="H211" s="60"/>
      <c r="I211" s="74"/>
      <c r="J211" s="46"/>
      <c r="K211" s="16"/>
      <c r="L211" s="16"/>
      <c r="S211" s="44" t="str">
        <f>IF(B211="","",COUNTIF(B$8:B211,B211))</f>
        <v/>
      </c>
      <c r="U211" s="44" t="str">
        <f t="shared" si="20"/>
        <v/>
      </c>
      <c r="V211" s="44" t="str">
        <f t="shared" si="21"/>
        <v/>
      </c>
      <c r="W211" s="44" t="str">
        <f t="shared" si="22"/>
        <v/>
      </c>
      <c r="X211" s="44" t="str">
        <f t="shared" si="18"/>
        <v/>
      </c>
      <c r="Z211" s="44" t="str">
        <f t="shared" si="19"/>
        <v/>
      </c>
      <c r="AA211" s="44" t="str">
        <f t="shared" si="23"/>
        <v/>
      </c>
      <c r="AD211" s="44" t="str">
        <f>IF($C211="","",MATCH($C211,選手基本データ入力!$AC$10:$AC262,0))</f>
        <v/>
      </c>
    </row>
    <row r="212" spans="1:30" ht="20.100000000000001" customHeight="1">
      <c r="A212" s="46"/>
      <c r="B212" s="58" t="str" cm="1">
        <f t="array" ref="B212">IF($C212="","",INDEX(選手基本データ入力!$B$10:$B263, $AD212))</f>
        <v/>
      </c>
      <c r="C212" s="103"/>
      <c r="D212" s="59"/>
      <c r="E212" s="59"/>
      <c r="F212" s="60"/>
      <c r="G212" s="60"/>
      <c r="H212" s="60"/>
      <c r="I212" s="74"/>
      <c r="J212" s="46"/>
      <c r="K212" s="16"/>
      <c r="L212" s="16"/>
      <c r="S212" s="44" t="str">
        <f>IF(B212="","",COUNTIF(B$8:B212,B212))</f>
        <v/>
      </c>
      <c r="U212" s="44" t="str">
        <f t="shared" si="20"/>
        <v/>
      </c>
      <c r="V212" s="44" t="str">
        <f t="shared" si="21"/>
        <v/>
      </c>
      <c r="W212" s="44" t="str">
        <f t="shared" si="22"/>
        <v/>
      </c>
      <c r="X212" s="44" t="str">
        <f t="shared" si="18"/>
        <v/>
      </c>
      <c r="Z212" s="44" t="str">
        <f t="shared" si="19"/>
        <v/>
      </c>
      <c r="AA212" s="44" t="str">
        <f t="shared" si="23"/>
        <v/>
      </c>
      <c r="AD212" s="44" t="str">
        <f>IF($C212="","",MATCH($C212,選手基本データ入力!$AC$10:$AC263,0))</f>
        <v/>
      </c>
    </row>
    <row r="213" spans="1:30" ht="20.100000000000001" customHeight="1">
      <c r="A213" s="46"/>
      <c r="B213" s="58" t="str" cm="1">
        <f t="array" ref="B213">IF($C213="","",INDEX(選手基本データ入力!$B$10:$B264, $AD213))</f>
        <v/>
      </c>
      <c r="C213" s="103"/>
      <c r="D213" s="59"/>
      <c r="E213" s="59"/>
      <c r="F213" s="60"/>
      <c r="G213" s="60"/>
      <c r="H213" s="60"/>
      <c r="I213" s="74"/>
      <c r="J213" s="46"/>
      <c r="K213" s="16"/>
      <c r="L213" s="16"/>
      <c r="S213" s="44" t="str">
        <f>IF(B213="","",COUNTIF(B$8:B213,B213))</f>
        <v/>
      </c>
      <c r="U213" s="44" t="str">
        <f t="shared" si="20"/>
        <v/>
      </c>
      <c r="V213" s="44" t="str">
        <f t="shared" si="21"/>
        <v/>
      </c>
      <c r="W213" s="44" t="str">
        <f t="shared" si="22"/>
        <v/>
      </c>
      <c r="X213" s="44" t="str">
        <f t="shared" si="18"/>
        <v/>
      </c>
      <c r="Z213" s="44" t="str">
        <f t="shared" si="19"/>
        <v/>
      </c>
      <c r="AA213" s="44" t="str">
        <f t="shared" si="23"/>
        <v/>
      </c>
      <c r="AD213" s="44" t="str">
        <f>IF($C213="","",MATCH($C213,選手基本データ入力!$AC$10:$AC264,0))</f>
        <v/>
      </c>
    </row>
    <row r="214" spans="1:30" ht="20.100000000000001" customHeight="1">
      <c r="A214" s="46"/>
      <c r="B214" s="58" t="str" cm="1">
        <f t="array" ref="B214">IF($C214="","",INDEX(選手基本データ入力!$B$10:$B265, $AD214))</f>
        <v/>
      </c>
      <c r="C214" s="103"/>
      <c r="D214" s="59"/>
      <c r="E214" s="59"/>
      <c r="F214" s="60"/>
      <c r="G214" s="60"/>
      <c r="H214" s="60"/>
      <c r="I214" s="74"/>
      <c r="J214" s="46"/>
      <c r="K214" s="16"/>
      <c r="L214" s="16"/>
      <c r="S214" s="44" t="str">
        <f>IF(B214="","",COUNTIF(B$8:B214,B214))</f>
        <v/>
      </c>
      <c r="U214" s="44" t="str">
        <f t="shared" si="20"/>
        <v/>
      </c>
      <c r="V214" s="44" t="str">
        <f t="shared" si="21"/>
        <v/>
      </c>
      <c r="W214" s="44" t="str">
        <f t="shared" si="22"/>
        <v/>
      </c>
      <c r="X214" s="44" t="str">
        <f t="shared" si="18"/>
        <v/>
      </c>
      <c r="Z214" s="44" t="str">
        <f t="shared" si="19"/>
        <v/>
      </c>
      <c r="AA214" s="44" t="str">
        <f t="shared" si="23"/>
        <v/>
      </c>
      <c r="AD214" s="44" t="str">
        <f>IF($C214="","",MATCH($C214,選手基本データ入力!$AC$10:$AC265,0))</f>
        <v/>
      </c>
    </row>
    <row r="215" spans="1:30" ht="20.100000000000001" customHeight="1">
      <c r="A215" s="46"/>
      <c r="B215" s="58" t="str" cm="1">
        <f t="array" ref="B215">IF($C215="","",INDEX(選手基本データ入力!$B$10:$B266, $AD215))</f>
        <v/>
      </c>
      <c r="C215" s="103"/>
      <c r="D215" s="59"/>
      <c r="E215" s="59"/>
      <c r="F215" s="60"/>
      <c r="G215" s="60"/>
      <c r="H215" s="60"/>
      <c r="I215" s="74"/>
      <c r="J215" s="46"/>
      <c r="K215" s="16"/>
      <c r="L215" s="16"/>
      <c r="S215" s="44" t="str">
        <f>IF(B215="","",COUNTIF(B$8:B215,B215))</f>
        <v/>
      </c>
      <c r="U215" s="44" t="str">
        <f t="shared" si="20"/>
        <v/>
      </c>
      <c r="V215" s="44" t="str">
        <f t="shared" si="21"/>
        <v/>
      </c>
      <c r="W215" s="44" t="str">
        <f t="shared" si="22"/>
        <v/>
      </c>
      <c r="X215" s="44" t="str">
        <f t="shared" si="18"/>
        <v/>
      </c>
      <c r="Z215" s="44" t="str">
        <f t="shared" si="19"/>
        <v/>
      </c>
      <c r="AA215" s="44" t="str">
        <f t="shared" si="23"/>
        <v/>
      </c>
      <c r="AD215" s="44" t="str">
        <f>IF($C215="","",MATCH($C215,選手基本データ入力!$AC$10:$AC266,0))</f>
        <v/>
      </c>
    </row>
    <row r="216" spans="1:30" ht="20.100000000000001" customHeight="1">
      <c r="A216" s="46"/>
      <c r="B216" s="58" t="str" cm="1">
        <f t="array" ref="B216">IF($C216="","",INDEX(選手基本データ入力!$B$10:$B267, $AD216))</f>
        <v/>
      </c>
      <c r="C216" s="103"/>
      <c r="D216" s="59"/>
      <c r="E216" s="59"/>
      <c r="F216" s="60"/>
      <c r="G216" s="60"/>
      <c r="H216" s="60"/>
      <c r="I216" s="74"/>
      <c r="J216" s="46"/>
      <c r="K216" s="16"/>
      <c r="L216" s="16"/>
      <c r="S216" s="44" t="str">
        <f>IF(B216="","",COUNTIF(B$8:B216,B216))</f>
        <v/>
      </c>
      <c r="U216" s="44" t="str">
        <f t="shared" si="20"/>
        <v/>
      </c>
      <c r="V216" s="44" t="str">
        <f t="shared" si="21"/>
        <v/>
      </c>
      <c r="W216" s="44" t="str">
        <f t="shared" si="22"/>
        <v/>
      </c>
      <c r="X216" s="44" t="str">
        <f t="shared" si="18"/>
        <v/>
      </c>
      <c r="Z216" s="44" t="str">
        <f t="shared" si="19"/>
        <v/>
      </c>
      <c r="AA216" s="44" t="str">
        <f t="shared" si="23"/>
        <v/>
      </c>
      <c r="AD216" s="44" t="str">
        <f>IF($C216="","",MATCH($C216,選手基本データ入力!$AC$10:$AC267,0))</f>
        <v/>
      </c>
    </row>
    <row r="217" spans="1:30" ht="20.100000000000001" customHeight="1">
      <c r="A217" s="46"/>
      <c r="B217" s="58" t="str" cm="1">
        <f t="array" ref="B217">IF($C217="","",INDEX(選手基本データ入力!$B$10:$B268, $AD217))</f>
        <v/>
      </c>
      <c r="C217" s="103"/>
      <c r="D217" s="59"/>
      <c r="E217" s="59"/>
      <c r="F217" s="60"/>
      <c r="G217" s="60"/>
      <c r="H217" s="60"/>
      <c r="I217" s="74"/>
      <c r="J217" s="46"/>
      <c r="K217" s="16"/>
      <c r="L217" s="16"/>
      <c r="S217" s="44" t="str">
        <f>IF(B217="","",COUNTIF(B$8:B217,B217))</f>
        <v/>
      </c>
      <c r="U217" s="44" t="str">
        <f t="shared" si="20"/>
        <v/>
      </c>
      <c r="V217" s="44" t="str">
        <f t="shared" si="21"/>
        <v/>
      </c>
      <c r="W217" s="44" t="str">
        <f t="shared" si="22"/>
        <v/>
      </c>
      <c r="X217" s="44" t="str">
        <f t="shared" si="18"/>
        <v/>
      </c>
      <c r="Z217" s="44" t="str">
        <f t="shared" si="19"/>
        <v/>
      </c>
      <c r="AA217" s="44" t="str">
        <f t="shared" si="23"/>
        <v/>
      </c>
      <c r="AD217" s="44" t="str">
        <f>IF($C217="","",MATCH($C217,選手基本データ入力!$AC$10:$AC268,0))</f>
        <v/>
      </c>
    </row>
    <row r="218" spans="1:30" ht="20.100000000000001" customHeight="1">
      <c r="A218" s="46"/>
      <c r="B218" s="58" t="str" cm="1">
        <f t="array" ref="B218">IF($C218="","",INDEX(選手基本データ入力!$B$10:$B269, $AD218))</f>
        <v/>
      </c>
      <c r="C218" s="103"/>
      <c r="D218" s="59"/>
      <c r="E218" s="59"/>
      <c r="F218" s="60"/>
      <c r="G218" s="60"/>
      <c r="H218" s="60"/>
      <c r="I218" s="74"/>
      <c r="J218" s="46"/>
      <c r="K218" s="16"/>
      <c r="L218" s="16"/>
      <c r="S218" s="44" t="str">
        <f>IF(B218="","",COUNTIF(B$8:B218,B218))</f>
        <v/>
      </c>
      <c r="U218" s="44" t="str">
        <f t="shared" si="20"/>
        <v/>
      </c>
      <c r="V218" s="44" t="str">
        <f t="shared" si="21"/>
        <v/>
      </c>
      <c r="W218" s="44" t="str">
        <f t="shared" si="22"/>
        <v/>
      </c>
      <c r="X218" s="44" t="str">
        <f t="shared" si="18"/>
        <v/>
      </c>
      <c r="Z218" s="44" t="str">
        <f t="shared" si="19"/>
        <v/>
      </c>
      <c r="AA218" s="44" t="str">
        <f t="shared" si="23"/>
        <v/>
      </c>
      <c r="AD218" s="44" t="str">
        <f>IF($C218="","",MATCH($C218,選手基本データ入力!$AC$10:$AC269,0))</f>
        <v/>
      </c>
    </row>
    <row r="219" spans="1:30" ht="20.100000000000001" customHeight="1">
      <c r="A219" s="46"/>
      <c r="B219" s="58" t="str" cm="1">
        <f t="array" ref="B219">IF($C219="","",INDEX(選手基本データ入力!$B$10:$B270, $AD219))</f>
        <v/>
      </c>
      <c r="C219" s="103"/>
      <c r="D219" s="59"/>
      <c r="E219" s="59"/>
      <c r="F219" s="60"/>
      <c r="G219" s="60"/>
      <c r="H219" s="60"/>
      <c r="I219" s="74"/>
      <c r="J219" s="46"/>
      <c r="K219" s="16"/>
      <c r="L219" s="16"/>
      <c r="S219" s="44" t="str">
        <f>IF(B219="","",COUNTIF(B$8:B219,B219))</f>
        <v/>
      </c>
      <c r="U219" s="44" t="str">
        <f t="shared" si="20"/>
        <v/>
      </c>
      <c r="V219" s="44" t="str">
        <f t="shared" si="21"/>
        <v/>
      </c>
      <c r="W219" s="44" t="str">
        <f t="shared" si="22"/>
        <v/>
      </c>
      <c r="X219" s="44" t="str">
        <f t="shared" si="18"/>
        <v/>
      </c>
      <c r="Z219" s="44" t="str">
        <f t="shared" si="19"/>
        <v/>
      </c>
      <c r="AA219" s="44" t="str">
        <f t="shared" si="23"/>
        <v/>
      </c>
      <c r="AD219" s="44" t="str">
        <f>IF($C219="","",MATCH($C219,選手基本データ入力!$AC$10:$AC270,0))</f>
        <v/>
      </c>
    </row>
    <row r="220" spans="1:30" ht="20.100000000000001" customHeight="1">
      <c r="A220" s="46"/>
      <c r="B220" s="58" t="str" cm="1">
        <f t="array" ref="B220">IF($C220="","",INDEX(選手基本データ入力!$B$10:$B271, $AD220))</f>
        <v/>
      </c>
      <c r="C220" s="103"/>
      <c r="D220" s="59"/>
      <c r="E220" s="59"/>
      <c r="F220" s="60"/>
      <c r="G220" s="60"/>
      <c r="H220" s="60"/>
      <c r="I220" s="74"/>
      <c r="J220" s="46"/>
      <c r="K220" s="16"/>
      <c r="L220" s="16"/>
      <c r="S220" s="44" t="str">
        <f>IF(B220="","",COUNTIF(B$8:B220,B220))</f>
        <v/>
      </c>
      <c r="U220" s="44" t="str">
        <f t="shared" si="20"/>
        <v/>
      </c>
      <c r="V220" s="44" t="str">
        <f t="shared" si="21"/>
        <v/>
      </c>
      <c r="W220" s="44" t="str">
        <f t="shared" si="22"/>
        <v/>
      </c>
      <c r="X220" s="44" t="str">
        <f t="shared" si="18"/>
        <v/>
      </c>
      <c r="Z220" s="44" t="str">
        <f t="shared" si="19"/>
        <v/>
      </c>
      <c r="AA220" s="44" t="str">
        <f t="shared" si="23"/>
        <v/>
      </c>
      <c r="AD220" s="44" t="str">
        <f>IF($C220="","",MATCH($C220,選手基本データ入力!$AC$10:$AC271,0))</f>
        <v/>
      </c>
    </row>
    <row r="221" spans="1:30" ht="20.100000000000001" customHeight="1">
      <c r="A221" s="46"/>
      <c r="B221" s="58" t="str" cm="1">
        <f t="array" ref="B221">IF($C221="","",INDEX(選手基本データ入力!$B$10:$B272, $AD221))</f>
        <v/>
      </c>
      <c r="C221" s="103"/>
      <c r="D221" s="59"/>
      <c r="E221" s="59"/>
      <c r="F221" s="60"/>
      <c r="G221" s="60"/>
      <c r="H221" s="60"/>
      <c r="I221" s="74"/>
      <c r="J221" s="46"/>
      <c r="K221" s="16"/>
      <c r="L221" s="16"/>
      <c r="S221" s="44" t="str">
        <f>IF(B221="","",COUNTIF(B$8:B221,B221))</f>
        <v/>
      </c>
      <c r="U221" s="44" t="str">
        <f t="shared" si="20"/>
        <v/>
      </c>
      <c r="V221" s="44" t="str">
        <f t="shared" si="21"/>
        <v/>
      </c>
      <c r="W221" s="44" t="str">
        <f t="shared" si="22"/>
        <v/>
      </c>
      <c r="X221" s="44" t="str">
        <f t="shared" si="18"/>
        <v/>
      </c>
      <c r="Z221" s="44" t="str">
        <f t="shared" si="19"/>
        <v/>
      </c>
      <c r="AA221" s="44" t="str">
        <f t="shared" si="23"/>
        <v/>
      </c>
      <c r="AD221" s="44" t="str">
        <f>IF($C221="","",MATCH($C221,選手基本データ入力!$AC$10:$AC272,0))</f>
        <v/>
      </c>
    </row>
    <row r="222" spans="1:30" ht="20.100000000000001" customHeight="1">
      <c r="A222" s="46"/>
      <c r="B222" s="58" t="str" cm="1">
        <f t="array" ref="B222">IF($C222="","",INDEX(選手基本データ入力!$B$10:$B273, $AD222))</f>
        <v/>
      </c>
      <c r="C222" s="103"/>
      <c r="D222" s="59"/>
      <c r="E222" s="59"/>
      <c r="F222" s="60"/>
      <c r="G222" s="60"/>
      <c r="H222" s="60"/>
      <c r="I222" s="74"/>
      <c r="J222" s="46"/>
      <c r="K222" s="16"/>
      <c r="L222" s="16"/>
      <c r="S222" s="44" t="str">
        <f>IF(B222="","",COUNTIF(B$8:B222,B222))</f>
        <v/>
      </c>
      <c r="U222" s="44" t="str">
        <f t="shared" si="20"/>
        <v/>
      </c>
      <c r="V222" s="44" t="str">
        <f t="shared" si="21"/>
        <v/>
      </c>
      <c r="W222" s="44" t="str">
        <f t="shared" si="22"/>
        <v/>
      </c>
      <c r="X222" s="44" t="str">
        <f t="shared" si="18"/>
        <v/>
      </c>
      <c r="Z222" s="44" t="str">
        <f t="shared" si="19"/>
        <v/>
      </c>
      <c r="AA222" s="44" t="str">
        <f t="shared" si="23"/>
        <v/>
      </c>
      <c r="AD222" s="44" t="str">
        <f>IF($C222="","",MATCH($C222,選手基本データ入力!$AC$10:$AC273,0))</f>
        <v/>
      </c>
    </row>
    <row r="223" spans="1:30" ht="20.100000000000001" customHeight="1">
      <c r="A223" s="46"/>
      <c r="B223" s="58" t="str" cm="1">
        <f t="array" ref="B223">IF($C223="","",INDEX(選手基本データ入力!$B$10:$B274, $AD223))</f>
        <v/>
      </c>
      <c r="C223" s="103"/>
      <c r="D223" s="59"/>
      <c r="E223" s="59"/>
      <c r="F223" s="60"/>
      <c r="G223" s="60"/>
      <c r="H223" s="60"/>
      <c r="I223" s="74"/>
      <c r="J223" s="46"/>
      <c r="K223" s="16"/>
      <c r="L223" s="16"/>
      <c r="S223" s="44" t="str">
        <f>IF(B223="","",COUNTIF(B$8:B223,B223))</f>
        <v/>
      </c>
      <c r="U223" s="44" t="str">
        <f t="shared" si="20"/>
        <v/>
      </c>
      <c r="V223" s="44" t="str">
        <f t="shared" si="21"/>
        <v/>
      </c>
      <c r="W223" s="44" t="str">
        <f t="shared" si="22"/>
        <v/>
      </c>
      <c r="X223" s="44" t="str">
        <f t="shared" si="18"/>
        <v/>
      </c>
      <c r="Z223" s="44" t="str">
        <f t="shared" si="19"/>
        <v/>
      </c>
      <c r="AA223" s="44" t="str">
        <f t="shared" si="23"/>
        <v/>
      </c>
      <c r="AD223" s="44" t="str">
        <f>IF($C223="","",MATCH($C223,選手基本データ入力!$AC$10:$AC274,0))</f>
        <v/>
      </c>
    </row>
    <row r="224" spans="1:30" ht="20.100000000000001" customHeight="1">
      <c r="A224" s="46"/>
      <c r="B224" s="58" t="str" cm="1">
        <f t="array" ref="B224">IF($C224="","",INDEX(選手基本データ入力!$B$10:$B275, $AD224))</f>
        <v/>
      </c>
      <c r="C224" s="103"/>
      <c r="D224" s="59"/>
      <c r="E224" s="59"/>
      <c r="F224" s="60"/>
      <c r="G224" s="60"/>
      <c r="H224" s="60"/>
      <c r="I224" s="74"/>
      <c r="J224" s="46"/>
      <c r="K224" s="16"/>
      <c r="L224" s="16"/>
      <c r="S224" s="44" t="str">
        <f>IF(B224="","",COUNTIF(B$8:B224,B224))</f>
        <v/>
      </c>
      <c r="U224" s="44" t="str">
        <f t="shared" si="20"/>
        <v/>
      </c>
      <c r="V224" s="44" t="str">
        <f t="shared" si="21"/>
        <v/>
      </c>
      <c r="W224" s="44" t="str">
        <f t="shared" si="22"/>
        <v/>
      </c>
      <c r="X224" s="44" t="str">
        <f t="shared" si="18"/>
        <v/>
      </c>
      <c r="Z224" s="44" t="str">
        <f t="shared" si="19"/>
        <v/>
      </c>
      <c r="AA224" s="44" t="str">
        <f t="shared" si="23"/>
        <v/>
      </c>
      <c r="AD224" s="44" t="str">
        <f>IF($C224="","",MATCH($C224,選手基本データ入力!$AC$10:$AC275,0))</f>
        <v/>
      </c>
    </row>
    <row r="225" spans="1:30" ht="20.100000000000001" customHeight="1">
      <c r="A225" s="46"/>
      <c r="B225" s="58" t="str" cm="1">
        <f t="array" ref="B225">IF($C225="","",INDEX(選手基本データ入力!$B$10:$B276, $AD225))</f>
        <v/>
      </c>
      <c r="C225" s="103"/>
      <c r="D225" s="59"/>
      <c r="E225" s="59"/>
      <c r="F225" s="60"/>
      <c r="G225" s="60"/>
      <c r="H225" s="60"/>
      <c r="I225" s="74"/>
      <c r="J225" s="46"/>
      <c r="K225" s="16"/>
      <c r="L225" s="16"/>
      <c r="S225" s="44" t="str">
        <f>IF(B225="","",COUNTIF(B$8:B225,B225))</f>
        <v/>
      </c>
      <c r="U225" s="44" t="str">
        <f t="shared" si="20"/>
        <v/>
      </c>
      <c r="V225" s="44" t="str">
        <f t="shared" si="21"/>
        <v/>
      </c>
      <c r="W225" s="44" t="str">
        <f t="shared" si="22"/>
        <v/>
      </c>
      <c r="X225" s="44" t="str">
        <f t="shared" si="18"/>
        <v/>
      </c>
      <c r="Z225" s="44" t="str">
        <f t="shared" si="19"/>
        <v/>
      </c>
      <c r="AA225" s="44" t="str">
        <f t="shared" si="23"/>
        <v/>
      </c>
      <c r="AD225" s="44" t="str">
        <f>IF($C225="","",MATCH($C225,選手基本データ入力!$AC$10:$AC276,0))</f>
        <v/>
      </c>
    </row>
    <row r="226" spans="1:30" ht="20.100000000000001" customHeight="1">
      <c r="A226" s="46"/>
      <c r="B226" s="58" t="str" cm="1">
        <f t="array" ref="B226">IF($C226="","",INDEX(選手基本データ入力!$B$10:$B277, $AD226))</f>
        <v/>
      </c>
      <c r="C226" s="103"/>
      <c r="D226" s="59"/>
      <c r="E226" s="59"/>
      <c r="F226" s="60"/>
      <c r="G226" s="60"/>
      <c r="H226" s="60"/>
      <c r="I226" s="74"/>
      <c r="J226" s="46"/>
      <c r="K226" s="16"/>
      <c r="L226" s="16"/>
      <c r="S226" s="44" t="str">
        <f>IF(B226="","",COUNTIF(B$8:B226,B226))</f>
        <v/>
      </c>
      <c r="U226" s="44" t="str">
        <f t="shared" si="20"/>
        <v/>
      </c>
      <c r="V226" s="44" t="str">
        <f t="shared" si="21"/>
        <v/>
      </c>
      <c r="W226" s="44" t="str">
        <f t="shared" si="22"/>
        <v/>
      </c>
      <c r="X226" s="44" t="str">
        <f t="shared" si="18"/>
        <v/>
      </c>
      <c r="Z226" s="44" t="str">
        <f t="shared" si="19"/>
        <v/>
      </c>
      <c r="AA226" s="44" t="str">
        <f t="shared" si="23"/>
        <v/>
      </c>
      <c r="AD226" s="44" t="str">
        <f>IF($C226="","",MATCH($C226,選手基本データ入力!$AC$10:$AC277,0))</f>
        <v/>
      </c>
    </row>
    <row r="227" spans="1:30" ht="20.100000000000001" customHeight="1">
      <c r="A227" s="46"/>
      <c r="B227" s="58" t="str" cm="1">
        <f t="array" ref="B227">IF($C227="","",INDEX(選手基本データ入力!$B$10:$B278, $AD227))</f>
        <v/>
      </c>
      <c r="C227" s="103"/>
      <c r="D227" s="59"/>
      <c r="E227" s="59"/>
      <c r="F227" s="60"/>
      <c r="G227" s="60"/>
      <c r="H227" s="60"/>
      <c r="I227" s="74"/>
      <c r="J227" s="46"/>
      <c r="K227" s="16"/>
      <c r="L227" s="16"/>
      <c r="S227" s="44" t="str">
        <f>IF(B227="","",COUNTIF(B$8:B227,B227))</f>
        <v/>
      </c>
      <c r="U227" s="44" t="str">
        <f t="shared" si="20"/>
        <v/>
      </c>
      <c r="V227" s="44" t="str">
        <f t="shared" si="21"/>
        <v/>
      </c>
      <c r="W227" s="44" t="str">
        <f t="shared" si="22"/>
        <v/>
      </c>
      <c r="X227" s="44" t="str">
        <f t="shared" si="18"/>
        <v/>
      </c>
      <c r="Z227" s="44" t="str">
        <f t="shared" si="19"/>
        <v/>
      </c>
      <c r="AA227" s="44" t="str">
        <f t="shared" si="23"/>
        <v/>
      </c>
      <c r="AD227" s="44" t="str">
        <f>IF($C227="","",MATCH($C227,選手基本データ入力!$AC$10:$AC278,0))</f>
        <v/>
      </c>
    </row>
    <row r="228" spans="1:30" ht="20.100000000000001" customHeight="1">
      <c r="A228" s="46"/>
      <c r="B228" s="58" t="str" cm="1">
        <f t="array" ref="B228">IF($C228="","",INDEX(選手基本データ入力!$B$10:$B279, $AD228))</f>
        <v/>
      </c>
      <c r="C228" s="103"/>
      <c r="D228" s="59"/>
      <c r="E228" s="59"/>
      <c r="F228" s="60"/>
      <c r="G228" s="60"/>
      <c r="H228" s="60"/>
      <c r="I228" s="74"/>
      <c r="J228" s="46"/>
      <c r="K228" s="16"/>
      <c r="L228" s="16"/>
      <c r="S228" s="44" t="str">
        <f>IF(B228="","",COUNTIF(B$8:B228,B228))</f>
        <v/>
      </c>
      <c r="U228" s="44" t="str">
        <f t="shared" si="20"/>
        <v/>
      </c>
      <c r="V228" s="44" t="str">
        <f t="shared" si="21"/>
        <v/>
      </c>
      <c r="W228" s="44" t="str">
        <f t="shared" si="22"/>
        <v/>
      </c>
      <c r="X228" s="44" t="str">
        <f t="shared" si="18"/>
        <v/>
      </c>
      <c r="Z228" s="44" t="str">
        <f t="shared" si="19"/>
        <v/>
      </c>
      <c r="AA228" s="44" t="str">
        <f t="shared" si="23"/>
        <v/>
      </c>
      <c r="AD228" s="44" t="str">
        <f>IF($C228="","",MATCH($C228,選手基本データ入力!$AC$10:$AC279,0))</f>
        <v/>
      </c>
    </row>
    <row r="229" spans="1:30" ht="20.100000000000001" customHeight="1">
      <c r="A229" s="46"/>
      <c r="B229" s="58" t="str" cm="1">
        <f t="array" ref="B229">IF($C229="","",INDEX(選手基本データ入力!$B$10:$B280, $AD229))</f>
        <v/>
      </c>
      <c r="C229" s="103"/>
      <c r="D229" s="59"/>
      <c r="E229" s="59"/>
      <c r="F229" s="60"/>
      <c r="G229" s="60"/>
      <c r="H229" s="60"/>
      <c r="I229" s="74"/>
      <c r="J229" s="46"/>
      <c r="K229" s="16"/>
      <c r="L229" s="16"/>
      <c r="S229" s="44" t="str">
        <f>IF(B229="","",COUNTIF(B$8:B229,B229))</f>
        <v/>
      </c>
      <c r="U229" s="44" t="str">
        <f t="shared" si="20"/>
        <v/>
      </c>
      <c r="V229" s="44" t="str">
        <f t="shared" si="21"/>
        <v/>
      </c>
      <c r="W229" s="44" t="str">
        <f t="shared" si="22"/>
        <v/>
      </c>
      <c r="X229" s="44" t="str">
        <f t="shared" si="18"/>
        <v/>
      </c>
      <c r="Z229" s="44" t="str">
        <f t="shared" si="19"/>
        <v/>
      </c>
      <c r="AA229" s="44" t="str">
        <f t="shared" si="23"/>
        <v/>
      </c>
      <c r="AD229" s="44" t="str">
        <f>IF($C229="","",MATCH($C229,選手基本データ入力!$AC$10:$AC280,0))</f>
        <v/>
      </c>
    </row>
    <row r="230" spans="1:30" ht="20.100000000000001" customHeight="1">
      <c r="A230" s="46"/>
      <c r="B230" s="58" t="str" cm="1">
        <f t="array" ref="B230">IF($C230="","",INDEX(選手基本データ入力!$B$10:$B281, $AD230))</f>
        <v/>
      </c>
      <c r="C230" s="103"/>
      <c r="D230" s="59"/>
      <c r="E230" s="59"/>
      <c r="F230" s="60"/>
      <c r="G230" s="60"/>
      <c r="H230" s="60"/>
      <c r="I230" s="74"/>
      <c r="J230" s="46"/>
      <c r="K230" s="16"/>
      <c r="L230" s="16"/>
      <c r="S230" s="44" t="str">
        <f>IF(B230="","",COUNTIF(B$8:B230,B230))</f>
        <v/>
      </c>
      <c r="U230" s="44" t="str">
        <f t="shared" si="20"/>
        <v/>
      </c>
      <c r="V230" s="44" t="str">
        <f t="shared" si="21"/>
        <v/>
      </c>
      <c r="W230" s="44" t="str">
        <f t="shared" si="22"/>
        <v/>
      </c>
      <c r="X230" s="44" t="str">
        <f t="shared" si="18"/>
        <v/>
      </c>
      <c r="Z230" s="44" t="str">
        <f t="shared" si="19"/>
        <v/>
      </c>
      <c r="AA230" s="44" t="str">
        <f t="shared" si="23"/>
        <v/>
      </c>
      <c r="AD230" s="44" t="str">
        <f>IF($C230="","",MATCH($C230,選手基本データ入力!$AC$10:$AC281,0))</f>
        <v/>
      </c>
    </row>
    <row r="231" spans="1:30" ht="20.100000000000001" customHeight="1">
      <c r="A231" s="46"/>
      <c r="B231" s="58" t="str" cm="1">
        <f t="array" ref="B231">IF($C231="","",INDEX(選手基本データ入力!$B$10:$B282, $AD231))</f>
        <v/>
      </c>
      <c r="C231" s="103"/>
      <c r="D231" s="59"/>
      <c r="E231" s="59"/>
      <c r="F231" s="60"/>
      <c r="G231" s="60"/>
      <c r="H231" s="60"/>
      <c r="I231" s="74"/>
      <c r="J231" s="46"/>
      <c r="K231" s="16"/>
      <c r="L231" s="16"/>
      <c r="S231" s="44" t="str">
        <f>IF(B231="","",COUNTIF(B$8:B231,B231))</f>
        <v/>
      </c>
      <c r="U231" s="44" t="str">
        <f t="shared" si="20"/>
        <v/>
      </c>
      <c r="V231" s="44" t="str">
        <f t="shared" si="21"/>
        <v/>
      </c>
      <c r="W231" s="44" t="str">
        <f t="shared" si="22"/>
        <v/>
      </c>
      <c r="X231" s="44" t="str">
        <f t="shared" si="18"/>
        <v/>
      </c>
      <c r="Z231" s="44" t="str">
        <f t="shared" si="19"/>
        <v/>
      </c>
      <c r="AA231" s="44" t="str">
        <f t="shared" si="23"/>
        <v/>
      </c>
      <c r="AD231" s="44" t="str">
        <f>IF($C231="","",MATCH($C231,選手基本データ入力!$AC$10:$AC282,0))</f>
        <v/>
      </c>
    </row>
    <row r="232" spans="1:30" ht="20.100000000000001" customHeight="1">
      <c r="A232" s="46"/>
      <c r="B232" s="58" t="str" cm="1">
        <f t="array" ref="B232">IF($C232="","",INDEX(選手基本データ入力!$B$10:$B283, $AD232))</f>
        <v/>
      </c>
      <c r="C232" s="103"/>
      <c r="D232" s="59"/>
      <c r="E232" s="59"/>
      <c r="F232" s="60"/>
      <c r="G232" s="60"/>
      <c r="H232" s="60"/>
      <c r="I232" s="74"/>
      <c r="J232" s="46"/>
      <c r="K232" s="16"/>
      <c r="L232" s="16"/>
      <c r="S232" s="44" t="str">
        <f>IF(B232="","",COUNTIF(B$8:B232,B232))</f>
        <v/>
      </c>
      <c r="U232" s="44" t="str">
        <f t="shared" si="20"/>
        <v/>
      </c>
      <c r="V232" s="44" t="str">
        <f t="shared" si="21"/>
        <v/>
      </c>
      <c r="W232" s="44" t="str">
        <f t="shared" si="22"/>
        <v/>
      </c>
      <c r="X232" s="44" t="str">
        <f t="shared" si="18"/>
        <v/>
      </c>
      <c r="Z232" s="44" t="str">
        <f t="shared" si="19"/>
        <v/>
      </c>
      <c r="AA232" s="44" t="str">
        <f t="shared" si="23"/>
        <v/>
      </c>
      <c r="AD232" s="44" t="str">
        <f>IF($C232="","",MATCH($C232,選手基本データ入力!$AC$10:$AC283,0))</f>
        <v/>
      </c>
    </row>
    <row r="233" spans="1:30" ht="20.100000000000001" customHeight="1">
      <c r="A233" s="46"/>
      <c r="B233" s="58" t="str" cm="1">
        <f t="array" ref="B233">IF($C233="","",INDEX(選手基本データ入力!$B$10:$B284, $AD233))</f>
        <v/>
      </c>
      <c r="C233" s="103"/>
      <c r="D233" s="59"/>
      <c r="E233" s="59"/>
      <c r="F233" s="60"/>
      <c r="G233" s="60"/>
      <c r="H233" s="60"/>
      <c r="I233" s="74"/>
      <c r="J233" s="46"/>
      <c r="K233" s="16"/>
      <c r="L233" s="16"/>
      <c r="S233" s="44" t="str">
        <f>IF(B233="","",COUNTIF(B$8:B233,B233))</f>
        <v/>
      </c>
      <c r="U233" s="44" t="str">
        <f t="shared" si="20"/>
        <v/>
      </c>
      <c r="V233" s="44" t="str">
        <f t="shared" si="21"/>
        <v/>
      </c>
      <c r="W233" s="44" t="str">
        <f t="shared" si="22"/>
        <v/>
      </c>
      <c r="X233" s="44" t="str">
        <f t="shared" si="18"/>
        <v/>
      </c>
      <c r="Z233" s="44" t="str">
        <f t="shared" si="19"/>
        <v/>
      </c>
      <c r="AA233" s="44" t="str">
        <f t="shared" si="23"/>
        <v/>
      </c>
      <c r="AD233" s="44" t="str">
        <f>IF($C233="","",MATCH($C233,選手基本データ入力!$AC$10:$AC284,0))</f>
        <v/>
      </c>
    </row>
    <row r="234" spans="1:30" ht="20.100000000000001" customHeight="1">
      <c r="A234" s="46"/>
      <c r="B234" s="58" t="str" cm="1">
        <f t="array" ref="B234">IF($C234="","",INDEX(選手基本データ入力!$B$10:$B285, $AD234))</f>
        <v/>
      </c>
      <c r="C234" s="103"/>
      <c r="D234" s="59"/>
      <c r="E234" s="59"/>
      <c r="F234" s="60"/>
      <c r="G234" s="60"/>
      <c r="H234" s="60"/>
      <c r="I234" s="74"/>
      <c r="J234" s="46"/>
      <c r="K234" s="16"/>
      <c r="L234" s="16"/>
      <c r="S234" s="44" t="str">
        <f>IF(B234="","",COUNTIF(B$8:B234,B234))</f>
        <v/>
      </c>
      <c r="U234" s="44" t="str">
        <f t="shared" si="20"/>
        <v/>
      </c>
      <c r="V234" s="44" t="str">
        <f t="shared" si="21"/>
        <v/>
      </c>
      <c r="W234" s="44" t="str">
        <f t="shared" si="22"/>
        <v/>
      </c>
      <c r="X234" s="44" t="str">
        <f t="shared" si="18"/>
        <v/>
      </c>
      <c r="Z234" s="44" t="str">
        <f t="shared" si="19"/>
        <v/>
      </c>
      <c r="AA234" s="44" t="str">
        <f t="shared" si="23"/>
        <v/>
      </c>
      <c r="AD234" s="44" t="str">
        <f>IF($C234="","",MATCH($C234,選手基本データ入力!$AC$10:$AC285,0))</f>
        <v/>
      </c>
    </row>
    <row r="235" spans="1:30" ht="20.100000000000001" customHeight="1">
      <c r="A235" s="46"/>
      <c r="B235" s="58" t="str" cm="1">
        <f t="array" ref="B235">IF($C235="","",INDEX(選手基本データ入力!$B$10:$B286, $AD235))</f>
        <v/>
      </c>
      <c r="C235" s="103"/>
      <c r="D235" s="59"/>
      <c r="E235" s="59"/>
      <c r="F235" s="60"/>
      <c r="G235" s="60"/>
      <c r="H235" s="60"/>
      <c r="I235" s="74"/>
      <c r="J235" s="46"/>
      <c r="K235" s="16"/>
      <c r="L235" s="16"/>
      <c r="S235" s="44" t="str">
        <f>IF(B235="","",COUNTIF(B$8:B235,B235))</f>
        <v/>
      </c>
      <c r="U235" s="44" t="str">
        <f t="shared" si="20"/>
        <v/>
      </c>
      <c r="V235" s="44" t="str">
        <f t="shared" si="21"/>
        <v/>
      </c>
      <c r="W235" s="44" t="str">
        <f t="shared" si="22"/>
        <v/>
      </c>
      <c r="X235" s="44" t="str">
        <f t="shared" si="18"/>
        <v/>
      </c>
      <c r="Z235" s="44" t="str">
        <f t="shared" si="19"/>
        <v/>
      </c>
      <c r="AA235" s="44" t="str">
        <f t="shared" si="23"/>
        <v/>
      </c>
      <c r="AD235" s="44" t="str">
        <f>IF($C235="","",MATCH($C235,選手基本データ入力!$AC$10:$AC286,0))</f>
        <v/>
      </c>
    </row>
    <row r="236" spans="1:30" ht="20.100000000000001" customHeight="1">
      <c r="A236" s="46"/>
      <c r="B236" s="58" t="str" cm="1">
        <f t="array" ref="B236">IF($C236="","",INDEX(選手基本データ入力!$B$10:$B287, $AD236))</f>
        <v/>
      </c>
      <c r="C236" s="103"/>
      <c r="D236" s="59"/>
      <c r="E236" s="59"/>
      <c r="F236" s="60"/>
      <c r="G236" s="60"/>
      <c r="H236" s="60"/>
      <c r="I236" s="74"/>
      <c r="J236" s="46"/>
      <c r="K236" s="16"/>
      <c r="L236" s="16"/>
      <c r="S236" s="44" t="str">
        <f>IF(B236="","",COUNTIF(B$8:B236,B236))</f>
        <v/>
      </c>
      <c r="U236" s="44" t="str">
        <f t="shared" si="20"/>
        <v/>
      </c>
      <c r="V236" s="44" t="str">
        <f t="shared" si="21"/>
        <v/>
      </c>
      <c r="W236" s="44" t="str">
        <f t="shared" si="22"/>
        <v/>
      </c>
      <c r="X236" s="44" t="str">
        <f t="shared" si="18"/>
        <v/>
      </c>
      <c r="Z236" s="44" t="str">
        <f t="shared" si="19"/>
        <v/>
      </c>
      <c r="AA236" s="44" t="str">
        <f t="shared" si="23"/>
        <v/>
      </c>
      <c r="AD236" s="44" t="str">
        <f>IF($C236="","",MATCH($C236,選手基本データ入力!$AC$10:$AC287,0))</f>
        <v/>
      </c>
    </row>
    <row r="237" spans="1:30" ht="20.100000000000001" customHeight="1">
      <c r="A237" s="46"/>
      <c r="B237" s="58" t="str" cm="1">
        <f t="array" ref="B237">IF($C237="","",INDEX(選手基本データ入力!$B$10:$B288, $AD237))</f>
        <v/>
      </c>
      <c r="C237" s="103"/>
      <c r="D237" s="59"/>
      <c r="E237" s="59"/>
      <c r="F237" s="60"/>
      <c r="G237" s="60"/>
      <c r="H237" s="60"/>
      <c r="I237" s="74"/>
      <c r="J237" s="46"/>
      <c r="K237" s="16"/>
      <c r="L237" s="16"/>
      <c r="S237" s="44" t="str">
        <f>IF(B237="","",COUNTIF(B$8:B237,B237))</f>
        <v/>
      </c>
      <c r="U237" s="44" t="str">
        <f t="shared" si="20"/>
        <v/>
      </c>
      <c r="V237" s="44" t="str">
        <f t="shared" si="21"/>
        <v/>
      </c>
      <c r="W237" s="44" t="str">
        <f t="shared" si="22"/>
        <v/>
      </c>
      <c r="X237" s="44" t="str">
        <f t="shared" si="18"/>
        <v/>
      </c>
      <c r="Z237" s="44" t="str">
        <f t="shared" si="19"/>
        <v/>
      </c>
      <c r="AA237" s="44" t="str">
        <f t="shared" si="23"/>
        <v/>
      </c>
      <c r="AD237" s="44" t="str">
        <f>IF($C237="","",MATCH($C237,選手基本データ入力!$AC$10:$AC288,0))</f>
        <v/>
      </c>
    </row>
    <row r="238" spans="1:30" ht="20.100000000000001" customHeight="1">
      <c r="A238" s="46"/>
      <c r="B238" s="58" t="str" cm="1">
        <f t="array" ref="B238">IF($C238="","",INDEX(選手基本データ入力!$B$10:$B289, $AD238))</f>
        <v/>
      </c>
      <c r="C238" s="103"/>
      <c r="D238" s="59"/>
      <c r="E238" s="59"/>
      <c r="F238" s="60"/>
      <c r="G238" s="60"/>
      <c r="H238" s="60"/>
      <c r="I238" s="74"/>
      <c r="J238" s="46"/>
      <c r="K238" s="16"/>
      <c r="L238" s="16"/>
      <c r="S238" s="44" t="str">
        <f>IF(B238="","",COUNTIF(B$8:B238,B238))</f>
        <v/>
      </c>
      <c r="U238" s="44" t="str">
        <f t="shared" si="20"/>
        <v/>
      </c>
      <c r="V238" s="44" t="str">
        <f t="shared" si="21"/>
        <v/>
      </c>
      <c r="W238" s="44" t="str">
        <f t="shared" si="22"/>
        <v/>
      </c>
      <c r="X238" s="44" t="str">
        <f t="shared" si="18"/>
        <v/>
      </c>
      <c r="Z238" s="44" t="str">
        <f t="shared" si="19"/>
        <v/>
      </c>
      <c r="AA238" s="44" t="str">
        <f t="shared" si="23"/>
        <v/>
      </c>
      <c r="AD238" s="44" t="str">
        <f>IF($C238="","",MATCH($C238,選手基本データ入力!$AC$10:$AC289,0))</f>
        <v/>
      </c>
    </row>
    <row r="239" spans="1:30" ht="20.100000000000001" customHeight="1">
      <c r="A239" s="46"/>
      <c r="B239" s="58" t="str" cm="1">
        <f t="array" ref="B239">IF($C239="","",INDEX(選手基本データ入力!$B$10:$B290, $AD239))</f>
        <v/>
      </c>
      <c r="C239" s="103"/>
      <c r="D239" s="59"/>
      <c r="E239" s="59"/>
      <c r="F239" s="60"/>
      <c r="G239" s="60"/>
      <c r="H239" s="60"/>
      <c r="I239" s="74"/>
      <c r="J239" s="46"/>
      <c r="K239" s="16"/>
      <c r="L239" s="16"/>
      <c r="S239" s="44" t="str">
        <f>IF(B239="","",COUNTIF(B$8:B239,B239))</f>
        <v/>
      </c>
      <c r="U239" s="44" t="str">
        <f t="shared" si="20"/>
        <v/>
      </c>
      <c r="V239" s="44" t="str">
        <f t="shared" si="21"/>
        <v/>
      </c>
      <c r="W239" s="44" t="str">
        <f t="shared" si="22"/>
        <v/>
      </c>
      <c r="X239" s="44" t="str">
        <f t="shared" si="18"/>
        <v/>
      </c>
      <c r="Z239" s="44" t="str">
        <f t="shared" si="19"/>
        <v/>
      </c>
      <c r="AA239" s="44" t="str">
        <f t="shared" si="23"/>
        <v/>
      </c>
      <c r="AD239" s="44" t="str">
        <f>IF($C239="","",MATCH($C239,選手基本データ入力!$AC$10:$AC290,0))</f>
        <v/>
      </c>
    </row>
    <row r="240" spans="1:30" ht="20.100000000000001" customHeight="1">
      <c r="A240" s="46"/>
      <c r="B240" s="58" t="str" cm="1">
        <f t="array" ref="B240">IF($C240="","",INDEX(選手基本データ入力!$B$10:$B291, $AD240))</f>
        <v/>
      </c>
      <c r="C240" s="103"/>
      <c r="D240" s="59"/>
      <c r="E240" s="59"/>
      <c r="F240" s="60"/>
      <c r="G240" s="60"/>
      <c r="H240" s="60"/>
      <c r="I240" s="74"/>
      <c r="J240" s="46"/>
      <c r="K240" s="16"/>
      <c r="L240" s="16"/>
      <c r="S240" s="44" t="str">
        <f>IF(B240="","",COUNTIF(B$8:B240,B240))</f>
        <v/>
      </c>
      <c r="U240" s="44" t="str">
        <f t="shared" si="20"/>
        <v/>
      </c>
      <c r="V240" s="44" t="str">
        <f t="shared" si="21"/>
        <v/>
      </c>
      <c r="W240" s="44" t="str">
        <f t="shared" si="22"/>
        <v/>
      </c>
      <c r="X240" s="44" t="str">
        <f t="shared" si="18"/>
        <v/>
      </c>
      <c r="Z240" s="44" t="str">
        <f t="shared" si="19"/>
        <v/>
      </c>
      <c r="AA240" s="44" t="str">
        <f t="shared" si="23"/>
        <v/>
      </c>
      <c r="AD240" s="44" t="str">
        <f>IF($C240="","",MATCH($C240,選手基本データ入力!$AC$10:$AC291,0))</f>
        <v/>
      </c>
    </row>
    <row r="241" spans="1:30" ht="20.100000000000001" customHeight="1">
      <c r="A241" s="46"/>
      <c r="B241" s="58" t="str" cm="1">
        <f t="array" ref="B241">IF($C241="","",INDEX(選手基本データ入力!$B$10:$B292, $AD241))</f>
        <v/>
      </c>
      <c r="C241" s="103"/>
      <c r="D241" s="59"/>
      <c r="E241" s="59"/>
      <c r="F241" s="60"/>
      <c r="G241" s="60"/>
      <c r="H241" s="60"/>
      <c r="I241" s="74"/>
      <c r="J241" s="46"/>
      <c r="K241" s="16"/>
      <c r="L241" s="16"/>
      <c r="S241" s="44" t="str">
        <f>IF(B241="","",COUNTIF(B$8:B241,B241))</f>
        <v/>
      </c>
      <c r="U241" s="44" t="str">
        <f t="shared" si="20"/>
        <v/>
      </c>
      <c r="V241" s="44" t="str">
        <f t="shared" si="21"/>
        <v/>
      </c>
      <c r="W241" s="44" t="str">
        <f t="shared" si="22"/>
        <v/>
      </c>
      <c r="X241" s="44" t="str">
        <f t="shared" si="18"/>
        <v/>
      </c>
      <c r="Z241" s="44" t="str">
        <f t="shared" si="19"/>
        <v/>
      </c>
      <c r="AA241" s="44" t="str">
        <f t="shared" si="23"/>
        <v/>
      </c>
      <c r="AD241" s="44" t="str">
        <f>IF($C241="","",MATCH($C241,選手基本データ入力!$AC$10:$AC292,0))</f>
        <v/>
      </c>
    </row>
    <row r="242" spans="1:30" ht="20.100000000000001" customHeight="1">
      <c r="A242" s="46"/>
      <c r="B242" s="58" t="str" cm="1">
        <f t="array" ref="B242">IF($C242="","",INDEX(選手基本データ入力!$B$10:$B293, $AD242))</f>
        <v/>
      </c>
      <c r="C242" s="103"/>
      <c r="D242" s="59"/>
      <c r="E242" s="59"/>
      <c r="F242" s="60"/>
      <c r="G242" s="60"/>
      <c r="H242" s="60"/>
      <c r="I242" s="74"/>
      <c r="J242" s="46"/>
      <c r="K242" s="16"/>
      <c r="L242" s="16"/>
      <c r="S242" s="44" t="str">
        <f>IF(B242="","",COUNTIF(B$8:B242,B242))</f>
        <v/>
      </c>
      <c r="U242" s="44" t="str">
        <f t="shared" si="20"/>
        <v/>
      </c>
      <c r="V242" s="44" t="str">
        <f t="shared" si="21"/>
        <v/>
      </c>
      <c r="W242" s="44" t="str">
        <f t="shared" si="22"/>
        <v/>
      </c>
      <c r="X242" s="44" t="str">
        <f t="shared" si="18"/>
        <v/>
      </c>
      <c r="Z242" s="44" t="str">
        <f t="shared" si="19"/>
        <v/>
      </c>
      <c r="AA242" s="44" t="str">
        <f t="shared" si="23"/>
        <v/>
      </c>
      <c r="AD242" s="44" t="str">
        <f>IF($C242="","",MATCH($C242,選手基本データ入力!$AC$10:$AC293,0))</f>
        <v/>
      </c>
    </row>
    <row r="243" spans="1:30" ht="20.100000000000001" customHeight="1">
      <c r="A243" s="46"/>
      <c r="B243" s="58" t="str" cm="1">
        <f t="array" ref="B243">IF($C243="","",INDEX(選手基本データ入力!$B$10:$B294, $AD243))</f>
        <v/>
      </c>
      <c r="C243" s="103"/>
      <c r="D243" s="59"/>
      <c r="E243" s="59"/>
      <c r="F243" s="60"/>
      <c r="G243" s="60"/>
      <c r="H243" s="60"/>
      <c r="I243" s="74"/>
      <c r="J243" s="46"/>
      <c r="K243" s="16"/>
      <c r="L243" s="16"/>
      <c r="S243" s="44" t="str">
        <f>IF(B243="","",COUNTIF(B$8:B243,B243))</f>
        <v/>
      </c>
      <c r="U243" s="44" t="str">
        <f t="shared" si="20"/>
        <v/>
      </c>
      <c r="V243" s="44" t="str">
        <f t="shared" si="21"/>
        <v/>
      </c>
      <c r="W243" s="44" t="str">
        <f t="shared" si="22"/>
        <v/>
      </c>
      <c r="X243" s="44" t="str">
        <f t="shared" si="18"/>
        <v/>
      </c>
      <c r="Z243" s="44" t="str">
        <f t="shared" si="19"/>
        <v/>
      </c>
      <c r="AA243" s="44" t="str">
        <f t="shared" si="23"/>
        <v/>
      </c>
      <c r="AD243" s="44" t="str">
        <f>IF($C243="","",MATCH($C243,選手基本データ入力!$AC$10:$AC294,0))</f>
        <v/>
      </c>
    </row>
    <row r="244" spans="1:30" ht="20.100000000000001" customHeight="1">
      <c r="A244" s="46"/>
      <c r="B244" s="58" t="str" cm="1">
        <f t="array" ref="B244">IF($C244="","",INDEX(選手基本データ入力!$B$10:$B295, $AD244))</f>
        <v/>
      </c>
      <c r="C244" s="103"/>
      <c r="D244" s="59"/>
      <c r="E244" s="59"/>
      <c r="F244" s="60"/>
      <c r="G244" s="60"/>
      <c r="H244" s="60"/>
      <c r="I244" s="74"/>
      <c r="J244" s="46"/>
      <c r="K244" s="16"/>
      <c r="L244" s="16"/>
      <c r="S244" s="44" t="str">
        <f>IF(B244="","",COUNTIF(B$8:B244,B244))</f>
        <v/>
      </c>
      <c r="U244" s="44" t="str">
        <f t="shared" si="20"/>
        <v/>
      </c>
      <c r="V244" s="44" t="str">
        <f t="shared" si="21"/>
        <v/>
      </c>
      <c r="W244" s="44" t="str">
        <f t="shared" si="22"/>
        <v/>
      </c>
      <c r="X244" s="44" t="str">
        <f t="shared" si="18"/>
        <v/>
      </c>
      <c r="Z244" s="44" t="str">
        <f t="shared" si="19"/>
        <v/>
      </c>
      <c r="AA244" s="44" t="str">
        <f t="shared" si="23"/>
        <v/>
      </c>
      <c r="AD244" s="44" t="str">
        <f>IF($C244="","",MATCH($C244,選手基本データ入力!$AC$10:$AC295,0))</f>
        <v/>
      </c>
    </row>
    <row r="245" spans="1:30" ht="20.100000000000001" customHeight="1">
      <c r="A245" s="46"/>
      <c r="B245" s="58" t="str" cm="1">
        <f t="array" ref="B245">IF($C245="","",INDEX(選手基本データ入力!$B$10:$B296, $AD245))</f>
        <v/>
      </c>
      <c r="C245" s="103"/>
      <c r="D245" s="59"/>
      <c r="E245" s="59"/>
      <c r="F245" s="60"/>
      <c r="G245" s="60"/>
      <c r="H245" s="60"/>
      <c r="I245" s="74"/>
      <c r="J245" s="46"/>
      <c r="K245" s="16"/>
      <c r="L245" s="16"/>
      <c r="S245" s="44" t="str">
        <f>IF(B245="","",COUNTIF(B$8:B245,B245))</f>
        <v/>
      </c>
      <c r="U245" s="44" t="str">
        <f t="shared" si="20"/>
        <v/>
      </c>
      <c r="V245" s="44" t="str">
        <f t="shared" si="21"/>
        <v/>
      </c>
      <c r="W245" s="44" t="str">
        <f t="shared" si="22"/>
        <v/>
      </c>
      <c r="X245" s="44" t="str">
        <f t="shared" si="18"/>
        <v/>
      </c>
      <c r="Z245" s="44" t="str">
        <f t="shared" si="19"/>
        <v/>
      </c>
      <c r="AA245" s="44" t="str">
        <f t="shared" si="23"/>
        <v/>
      </c>
      <c r="AD245" s="44" t="str">
        <f>IF($C245="","",MATCH($C245,選手基本データ入力!$AC$10:$AC296,0))</f>
        <v/>
      </c>
    </row>
    <row r="246" spans="1:30" ht="20.100000000000001" customHeight="1">
      <c r="A246" s="46"/>
      <c r="B246" s="58" t="str" cm="1">
        <f t="array" ref="B246">IF($C246="","",INDEX(選手基本データ入力!$B$10:$B297, $AD246))</f>
        <v/>
      </c>
      <c r="C246" s="103"/>
      <c r="D246" s="59"/>
      <c r="E246" s="59"/>
      <c r="F246" s="60"/>
      <c r="G246" s="60"/>
      <c r="H246" s="60"/>
      <c r="I246" s="74"/>
      <c r="J246" s="46"/>
      <c r="K246" s="16"/>
      <c r="L246" s="16"/>
      <c r="S246" s="44" t="str">
        <f>IF(B246="","",COUNTIF(B$8:B246,B246))</f>
        <v/>
      </c>
      <c r="U246" s="44" t="str">
        <f t="shared" si="20"/>
        <v/>
      </c>
      <c r="V246" s="44" t="str">
        <f t="shared" si="21"/>
        <v/>
      </c>
      <c r="W246" s="44" t="str">
        <f t="shared" si="22"/>
        <v/>
      </c>
      <c r="X246" s="44" t="str">
        <f t="shared" si="18"/>
        <v/>
      </c>
      <c r="Z246" s="44" t="str">
        <f t="shared" si="19"/>
        <v/>
      </c>
      <c r="AA246" s="44" t="str">
        <f t="shared" si="23"/>
        <v/>
      </c>
      <c r="AD246" s="44" t="str">
        <f>IF($C246="","",MATCH($C246,選手基本データ入力!$AC$10:$AC297,0))</f>
        <v/>
      </c>
    </row>
    <row r="247" spans="1:30" ht="20.100000000000001" customHeight="1">
      <c r="A247" s="46"/>
      <c r="B247" s="58" t="str" cm="1">
        <f t="array" ref="B247">IF($C247="","",INDEX(選手基本データ入力!$B$10:$B298, $AD247))</f>
        <v/>
      </c>
      <c r="C247" s="103"/>
      <c r="D247" s="59"/>
      <c r="E247" s="59"/>
      <c r="F247" s="60"/>
      <c r="G247" s="60"/>
      <c r="H247" s="60"/>
      <c r="I247" s="74"/>
      <c r="J247" s="46"/>
      <c r="K247" s="16"/>
      <c r="L247" s="16"/>
      <c r="S247" s="44" t="str">
        <f>IF(B247="","",COUNTIF(B$8:B247,B247))</f>
        <v/>
      </c>
      <c r="U247" s="44" t="str">
        <f t="shared" si="20"/>
        <v/>
      </c>
      <c r="V247" s="44" t="str">
        <f t="shared" si="21"/>
        <v/>
      </c>
      <c r="W247" s="44" t="str">
        <f t="shared" si="22"/>
        <v/>
      </c>
      <c r="X247" s="44" t="str">
        <f t="shared" si="18"/>
        <v/>
      </c>
      <c r="Z247" s="44" t="str">
        <f t="shared" si="19"/>
        <v/>
      </c>
      <c r="AA247" s="44" t="str">
        <f t="shared" si="23"/>
        <v/>
      </c>
      <c r="AD247" s="44" t="str">
        <f>IF($C247="","",MATCH($C247,選手基本データ入力!$AC$10:$AC298,0))</f>
        <v/>
      </c>
    </row>
    <row r="248" spans="1:30" ht="20.100000000000001" customHeight="1">
      <c r="A248" s="46"/>
      <c r="B248" s="58" t="str" cm="1">
        <f t="array" ref="B248">IF($C248="","",INDEX(選手基本データ入力!$B$10:$B299, $AD248))</f>
        <v/>
      </c>
      <c r="C248" s="103"/>
      <c r="D248" s="59"/>
      <c r="E248" s="59"/>
      <c r="F248" s="60"/>
      <c r="G248" s="60"/>
      <c r="H248" s="60"/>
      <c r="I248" s="74"/>
      <c r="J248" s="46"/>
      <c r="K248" s="16"/>
      <c r="L248" s="16"/>
      <c r="S248" s="44" t="str">
        <f>IF(B248="","",COUNTIF(B$8:B248,B248))</f>
        <v/>
      </c>
      <c r="U248" s="44" t="str">
        <f t="shared" si="20"/>
        <v/>
      </c>
      <c r="V248" s="44" t="str">
        <f t="shared" si="21"/>
        <v/>
      </c>
      <c r="W248" s="44" t="str">
        <f t="shared" si="22"/>
        <v/>
      </c>
      <c r="X248" s="44" t="str">
        <f t="shared" si="18"/>
        <v/>
      </c>
      <c r="Z248" s="44" t="str">
        <f t="shared" si="19"/>
        <v/>
      </c>
      <c r="AA248" s="44" t="str">
        <f t="shared" si="23"/>
        <v/>
      </c>
      <c r="AD248" s="44" t="str">
        <f>IF($C248="","",MATCH($C248,選手基本データ入力!$AC$10:$AC299,0))</f>
        <v/>
      </c>
    </row>
    <row r="249" spans="1:30" ht="20.100000000000001" customHeight="1">
      <c r="A249" s="46"/>
      <c r="B249" s="58" t="str" cm="1">
        <f t="array" ref="B249">IF($C249="","",INDEX(選手基本データ入力!$B$10:$B300, $AD249))</f>
        <v/>
      </c>
      <c r="C249" s="103"/>
      <c r="D249" s="59"/>
      <c r="E249" s="59"/>
      <c r="F249" s="60"/>
      <c r="G249" s="60"/>
      <c r="H249" s="60"/>
      <c r="I249" s="74"/>
      <c r="J249" s="46"/>
      <c r="K249" s="16"/>
      <c r="L249" s="16"/>
      <c r="S249" s="44" t="str">
        <f>IF(B249="","",COUNTIF(B$8:B249,B249))</f>
        <v/>
      </c>
      <c r="U249" s="44" t="str">
        <f t="shared" si="20"/>
        <v/>
      </c>
      <c r="V249" s="44" t="str">
        <f t="shared" si="21"/>
        <v/>
      </c>
      <c r="W249" s="44" t="str">
        <f t="shared" si="22"/>
        <v/>
      </c>
      <c r="X249" s="44" t="str">
        <f t="shared" si="18"/>
        <v/>
      </c>
      <c r="Z249" s="44" t="str">
        <f t="shared" si="19"/>
        <v/>
      </c>
      <c r="AA249" s="44" t="str">
        <f t="shared" si="23"/>
        <v/>
      </c>
      <c r="AD249" s="44" t="str">
        <f>IF($C249="","",MATCH($C249,選手基本データ入力!$AC$10:$AC300,0))</f>
        <v/>
      </c>
    </row>
    <row r="250" spans="1:30" ht="20.100000000000001" customHeight="1">
      <c r="A250" s="46"/>
      <c r="B250" s="58" t="str" cm="1">
        <f t="array" ref="B250">IF($C250="","",INDEX(選手基本データ入力!$B$10:$B301, $AD250))</f>
        <v/>
      </c>
      <c r="C250" s="103"/>
      <c r="D250" s="59"/>
      <c r="E250" s="59"/>
      <c r="F250" s="60"/>
      <c r="G250" s="60"/>
      <c r="H250" s="60"/>
      <c r="I250" s="74"/>
      <c r="J250" s="46"/>
      <c r="K250" s="16"/>
      <c r="L250" s="16"/>
      <c r="S250" s="44" t="str">
        <f>IF(B250="","",COUNTIF(B$8:B250,B250))</f>
        <v/>
      </c>
      <c r="U250" s="44" t="str">
        <f t="shared" si="20"/>
        <v/>
      </c>
      <c r="V250" s="44" t="str">
        <f t="shared" si="21"/>
        <v/>
      </c>
      <c r="W250" s="44" t="str">
        <f t="shared" si="22"/>
        <v/>
      </c>
      <c r="X250" s="44" t="str">
        <f t="shared" si="18"/>
        <v/>
      </c>
      <c r="Z250" s="44" t="str">
        <f t="shared" si="19"/>
        <v/>
      </c>
      <c r="AA250" s="44" t="str">
        <f t="shared" si="23"/>
        <v/>
      </c>
      <c r="AD250" s="44" t="str">
        <f>IF($C250="","",MATCH($C250,選手基本データ入力!$AC$10:$AC301,0))</f>
        <v/>
      </c>
    </row>
    <row r="251" spans="1:30" ht="20.100000000000001" customHeight="1">
      <c r="A251" s="46"/>
      <c r="B251" s="58" t="str" cm="1">
        <f t="array" ref="B251">IF($C251="","",INDEX(選手基本データ入力!$B$10:$B302, $AD251))</f>
        <v/>
      </c>
      <c r="C251" s="103"/>
      <c r="D251" s="59"/>
      <c r="E251" s="59"/>
      <c r="F251" s="60"/>
      <c r="G251" s="60"/>
      <c r="H251" s="60"/>
      <c r="I251" s="74"/>
      <c r="J251" s="46"/>
      <c r="K251" s="16"/>
      <c r="L251" s="16"/>
      <c r="S251" s="44" t="str">
        <f>IF(B251="","",COUNTIF(B$8:B251,B251))</f>
        <v/>
      </c>
      <c r="U251" s="44" t="str">
        <f t="shared" si="20"/>
        <v/>
      </c>
      <c r="V251" s="44" t="str">
        <f t="shared" si="21"/>
        <v/>
      </c>
      <c r="W251" s="44" t="str">
        <f t="shared" si="22"/>
        <v/>
      </c>
      <c r="X251" s="44" t="str">
        <f t="shared" si="18"/>
        <v/>
      </c>
      <c r="Z251" s="44" t="str">
        <f t="shared" si="19"/>
        <v/>
      </c>
      <c r="AA251" s="44" t="str">
        <f t="shared" si="23"/>
        <v/>
      </c>
      <c r="AD251" s="44" t="str">
        <f>IF($C251="","",MATCH($C251,選手基本データ入力!$AC$10:$AC302,0))</f>
        <v/>
      </c>
    </row>
    <row r="252" spans="1:30" ht="20.100000000000001" customHeight="1">
      <c r="A252" s="46"/>
      <c r="B252" s="58" t="str" cm="1">
        <f t="array" ref="B252">IF($C252="","",INDEX(選手基本データ入力!$B$10:$B303, $AD252))</f>
        <v/>
      </c>
      <c r="C252" s="103"/>
      <c r="D252" s="59"/>
      <c r="E252" s="59"/>
      <c r="F252" s="60"/>
      <c r="G252" s="60"/>
      <c r="H252" s="60"/>
      <c r="I252" s="74"/>
      <c r="J252" s="46"/>
      <c r="K252" s="16"/>
      <c r="L252" s="16"/>
      <c r="S252" s="44" t="str">
        <f>IF(B252="","",COUNTIF(B$8:B252,B252))</f>
        <v/>
      </c>
      <c r="U252" s="44" t="str">
        <f t="shared" si="20"/>
        <v/>
      </c>
      <c r="V252" s="44" t="str">
        <f t="shared" si="21"/>
        <v/>
      </c>
      <c r="W252" s="44" t="str">
        <f t="shared" si="22"/>
        <v/>
      </c>
      <c r="X252" s="44" t="str">
        <f t="shared" si="18"/>
        <v/>
      </c>
      <c r="Z252" s="44" t="str">
        <f t="shared" si="19"/>
        <v/>
      </c>
      <c r="AA252" s="44" t="str">
        <f t="shared" si="23"/>
        <v/>
      </c>
      <c r="AD252" s="44" t="str">
        <f>IF($C252="","",MATCH($C252,選手基本データ入力!$AC$10:$AC303,0))</f>
        <v/>
      </c>
    </row>
    <row r="253" spans="1:30" ht="20.100000000000001" customHeight="1">
      <c r="A253" s="46"/>
      <c r="B253" s="58" t="str" cm="1">
        <f t="array" ref="B253">IF($C253="","",INDEX(選手基本データ入力!$B$10:$B304, $AD253))</f>
        <v/>
      </c>
      <c r="C253" s="103"/>
      <c r="D253" s="59"/>
      <c r="E253" s="59"/>
      <c r="F253" s="60"/>
      <c r="G253" s="60"/>
      <c r="H253" s="60"/>
      <c r="I253" s="74"/>
      <c r="J253" s="46"/>
      <c r="K253" s="16"/>
      <c r="L253" s="16"/>
      <c r="S253" s="44" t="str">
        <f>IF(B253="","",COUNTIF(B$8:B253,B253))</f>
        <v/>
      </c>
      <c r="U253" s="44" t="str">
        <f t="shared" si="20"/>
        <v/>
      </c>
      <c r="V253" s="44" t="str">
        <f t="shared" si="21"/>
        <v/>
      </c>
      <c r="W253" s="44" t="str">
        <f t="shared" si="22"/>
        <v/>
      </c>
      <c r="X253" s="44" t="str">
        <f t="shared" si="18"/>
        <v/>
      </c>
      <c r="Z253" s="44" t="str">
        <f t="shared" si="19"/>
        <v/>
      </c>
      <c r="AA253" s="44" t="str">
        <f t="shared" si="23"/>
        <v/>
      </c>
      <c r="AD253" s="44" t="str">
        <f>IF($C253="","",MATCH($C253,選手基本データ入力!$AC$10:$AC304,0))</f>
        <v/>
      </c>
    </row>
    <row r="254" spans="1:30" ht="20.100000000000001" customHeight="1">
      <c r="A254" s="46"/>
      <c r="B254" s="58" t="str" cm="1">
        <f t="array" ref="B254">IF($C254="","",INDEX(選手基本データ入力!$B$10:$B305, $AD254))</f>
        <v/>
      </c>
      <c r="C254" s="103"/>
      <c r="D254" s="59"/>
      <c r="E254" s="59"/>
      <c r="F254" s="60"/>
      <c r="G254" s="60"/>
      <c r="H254" s="60"/>
      <c r="I254" s="74"/>
      <c r="J254" s="46"/>
      <c r="K254" s="16"/>
      <c r="L254" s="16"/>
      <c r="S254" s="44" t="str">
        <f>IF(B254="","",COUNTIF(B$8:B254,B254))</f>
        <v/>
      </c>
      <c r="U254" s="44" t="str">
        <f t="shared" si="20"/>
        <v/>
      </c>
      <c r="V254" s="44" t="str">
        <f t="shared" si="21"/>
        <v/>
      </c>
      <c r="W254" s="44" t="str">
        <f t="shared" si="22"/>
        <v/>
      </c>
      <c r="X254" s="44" t="str">
        <f t="shared" si="18"/>
        <v/>
      </c>
      <c r="Z254" s="44" t="str">
        <f t="shared" si="19"/>
        <v/>
      </c>
      <c r="AA254" s="44" t="str">
        <f t="shared" si="23"/>
        <v/>
      </c>
      <c r="AD254" s="44" t="str">
        <f>IF($C254="","",MATCH($C254,選手基本データ入力!$AC$10:$AC305,0))</f>
        <v/>
      </c>
    </row>
    <row r="255" spans="1:30" ht="20.100000000000001" customHeight="1">
      <c r="A255" s="46"/>
      <c r="B255" s="58" t="str" cm="1">
        <f t="array" ref="B255">IF($C255="","",INDEX(選手基本データ入力!$B$10:$B306, $AD255))</f>
        <v/>
      </c>
      <c r="C255" s="103"/>
      <c r="D255" s="59"/>
      <c r="E255" s="59"/>
      <c r="F255" s="60"/>
      <c r="G255" s="60"/>
      <c r="H255" s="60"/>
      <c r="I255" s="74"/>
      <c r="J255" s="46"/>
      <c r="K255" s="16"/>
      <c r="L255" s="16"/>
      <c r="S255" s="44" t="str">
        <f>IF(B255="","",COUNTIF(B$8:B255,B255))</f>
        <v/>
      </c>
      <c r="U255" s="44" t="str">
        <f t="shared" si="20"/>
        <v/>
      </c>
      <c r="V255" s="44" t="str">
        <f t="shared" si="21"/>
        <v/>
      </c>
      <c r="W255" s="44" t="str">
        <f t="shared" si="22"/>
        <v/>
      </c>
      <c r="X255" s="44" t="str">
        <f t="shared" si="18"/>
        <v/>
      </c>
      <c r="Z255" s="44" t="str">
        <f t="shared" si="19"/>
        <v/>
      </c>
      <c r="AA255" s="44" t="str">
        <f t="shared" si="23"/>
        <v/>
      </c>
      <c r="AD255" s="44" t="str">
        <f>IF($C255="","",MATCH($C255,選手基本データ入力!$AC$10:$AC306,0))</f>
        <v/>
      </c>
    </row>
    <row r="256" spans="1:30" ht="20.100000000000001" customHeight="1">
      <c r="A256" s="46"/>
      <c r="B256" s="58" t="str" cm="1">
        <f t="array" ref="B256">IF($C256="","",INDEX(選手基本データ入力!$B$10:$B307, $AD256))</f>
        <v/>
      </c>
      <c r="C256" s="103"/>
      <c r="D256" s="59"/>
      <c r="E256" s="59"/>
      <c r="F256" s="60"/>
      <c r="G256" s="60"/>
      <c r="H256" s="60"/>
      <c r="I256" s="74"/>
      <c r="J256" s="46"/>
      <c r="K256" s="16"/>
      <c r="L256" s="16"/>
      <c r="S256" s="44" t="str">
        <f>IF(B256="","",COUNTIF(B$8:B256,B256))</f>
        <v/>
      </c>
      <c r="U256" s="44" t="str">
        <f t="shared" si="20"/>
        <v/>
      </c>
      <c r="V256" s="44" t="str">
        <f t="shared" si="21"/>
        <v/>
      </c>
      <c r="W256" s="44" t="str">
        <f t="shared" si="22"/>
        <v/>
      </c>
      <c r="X256" s="44" t="str">
        <f t="shared" si="18"/>
        <v/>
      </c>
      <c r="Z256" s="44" t="str">
        <f t="shared" si="19"/>
        <v/>
      </c>
      <c r="AA256" s="44" t="str">
        <f t="shared" si="23"/>
        <v/>
      </c>
      <c r="AD256" s="44" t="str">
        <f>IF($C256="","",MATCH($C256,選手基本データ入力!$AC$10:$AC307,0))</f>
        <v/>
      </c>
    </row>
    <row r="257" spans="1:30" ht="20.100000000000001" customHeight="1">
      <c r="A257" s="46"/>
      <c r="B257" s="58" t="str" cm="1">
        <f t="array" ref="B257">IF($C257="","",INDEX(選手基本データ入力!$B$10:$B308, $AD257))</f>
        <v/>
      </c>
      <c r="C257" s="103"/>
      <c r="D257" s="59"/>
      <c r="E257" s="59"/>
      <c r="F257" s="60"/>
      <c r="G257" s="60"/>
      <c r="H257" s="60"/>
      <c r="I257" s="74"/>
      <c r="J257" s="46"/>
      <c r="K257" s="16"/>
      <c r="L257" s="16"/>
      <c r="S257" s="44" t="str">
        <f>IF(B257="","",COUNTIF(B$8:B257,B257))</f>
        <v/>
      </c>
      <c r="U257" s="44" t="str">
        <f t="shared" si="20"/>
        <v/>
      </c>
      <c r="V257" s="44" t="str">
        <f t="shared" si="21"/>
        <v/>
      </c>
      <c r="W257" s="44" t="str">
        <f t="shared" si="22"/>
        <v/>
      </c>
      <c r="X257" s="44" t="str">
        <f t="shared" si="18"/>
        <v/>
      </c>
      <c r="Z257" s="44" t="str">
        <f t="shared" si="19"/>
        <v/>
      </c>
      <c r="AA257" s="44" t="str">
        <f t="shared" si="23"/>
        <v/>
      </c>
      <c r="AD257" s="44" t="str">
        <f>IF($C257="","",MATCH($C257,選手基本データ入力!$AC$10:$AC308,0))</f>
        <v/>
      </c>
    </row>
    <row r="258" spans="1:30" ht="20.100000000000001" customHeight="1">
      <c r="A258" s="46"/>
      <c r="B258" s="58" t="str" cm="1">
        <f t="array" ref="B258">IF($C258="","",INDEX(選手基本データ入力!$B$10:$B309, $AD258))</f>
        <v/>
      </c>
      <c r="C258" s="103"/>
      <c r="D258" s="59"/>
      <c r="E258" s="59"/>
      <c r="F258" s="60"/>
      <c r="G258" s="60"/>
      <c r="H258" s="60"/>
      <c r="I258" s="74"/>
      <c r="J258" s="46"/>
      <c r="K258" s="16"/>
      <c r="L258" s="16"/>
      <c r="S258" s="44" t="str">
        <f>IF(B258="","",COUNTIF(B$8:B258,B258))</f>
        <v/>
      </c>
      <c r="U258" s="44" t="str">
        <f t="shared" si="20"/>
        <v/>
      </c>
      <c r="V258" s="44" t="str">
        <f t="shared" si="21"/>
        <v/>
      </c>
      <c r="W258" s="44" t="str">
        <f t="shared" si="22"/>
        <v/>
      </c>
      <c r="X258" s="44" t="str">
        <f t="shared" si="18"/>
        <v/>
      </c>
      <c r="Z258" s="44" t="str">
        <f t="shared" si="19"/>
        <v/>
      </c>
      <c r="AA258" s="44" t="str">
        <f t="shared" si="23"/>
        <v/>
      </c>
      <c r="AD258" s="44" t="str">
        <f>IF($C258="","",MATCH($C258,選手基本データ入力!$AC$10:$AC309,0))</f>
        <v/>
      </c>
    </row>
    <row r="259" spans="1:30" ht="20.100000000000001" customHeight="1">
      <c r="A259" s="46"/>
      <c r="B259" s="58" t="str" cm="1">
        <f t="array" ref="B259">IF($C259="","",INDEX(選手基本データ入力!$B$10:$B310, $AD259))</f>
        <v/>
      </c>
      <c r="C259" s="103"/>
      <c r="D259" s="59"/>
      <c r="E259" s="59"/>
      <c r="F259" s="60"/>
      <c r="G259" s="60"/>
      <c r="H259" s="60"/>
      <c r="I259" s="74"/>
      <c r="J259" s="46"/>
      <c r="K259" s="16"/>
      <c r="L259" s="16"/>
      <c r="S259" s="44" t="str">
        <f>IF(B259="","",COUNTIF(B$8:B259,B259))</f>
        <v/>
      </c>
      <c r="U259" s="44" t="str">
        <f t="shared" si="20"/>
        <v/>
      </c>
      <c r="V259" s="44" t="str">
        <f t="shared" si="21"/>
        <v/>
      </c>
      <c r="W259" s="44" t="str">
        <f t="shared" si="22"/>
        <v/>
      </c>
      <c r="X259" s="44" t="str">
        <f t="shared" si="18"/>
        <v/>
      </c>
      <c r="Z259" s="44" t="str">
        <f t="shared" si="19"/>
        <v/>
      </c>
      <c r="AA259" s="44" t="str">
        <f t="shared" si="23"/>
        <v/>
      </c>
      <c r="AD259" s="44" t="str">
        <f>IF($C259="","",MATCH($C259,選手基本データ入力!$AC$10:$AC310,0))</f>
        <v/>
      </c>
    </row>
    <row r="260" spans="1:30" ht="20.100000000000001" customHeight="1">
      <c r="A260" s="46"/>
      <c r="B260" s="58" t="str" cm="1">
        <f t="array" ref="B260">IF($C260="","",INDEX(選手基本データ入力!$B$10:$B311, $AD260))</f>
        <v/>
      </c>
      <c r="C260" s="103"/>
      <c r="D260" s="59"/>
      <c r="E260" s="59"/>
      <c r="F260" s="60"/>
      <c r="G260" s="60"/>
      <c r="H260" s="60"/>
      <c r="I260" s="74"/>
      <c r="J260" s="46"/>
      <c r="K260" s="16"/>
      <c r="L260" s="16"/>
      <c r="S260" s="44" t="str">
        <f>IF(B260="","",COUNTIF(B$8:B260,B260))</f>
        <v/>
      </c>
      <c r="U260" s="44" t="str">
        <f t="shared" si="20"/>
        <v/>
      </c>
      <c r="V260" s="44" t="str">
        <f t="shared" si="21"/>
        <v/>
      </c>
      <c r="W260" s="44" t="str">
        <f t="shared" si="22"/>
        <v/>
      </c>
      <c r="X260" s="44" t="str">
        <f t="shared" si="18"/>
        <v/>
      </c>
      <c r="Z260" s="44" t="str">
        <f t="shared" si="19"/>
        <v/>
      </c>
      <c r="AA260" s="44" t="str">
        <f t="shared" si="23"/>
        <v/>
      </c>
      <c r="AD260" s="44" t="str">
        <f>IF($C260="","",MATCH($C260,選手基本データ入力!$AC$10:$AC311,0))</f>
        <v/>
      </c>
    </row>
    <row r="261" spans="1:30" ht="20.100000000000001" customHeight="1">
      <c r="A261" s="46"/>
      <c r="B261" s="58" t="str" cm="1">
        <f t="array" ref="B261">IF($C261="","",INDEX(選手基本データ入力!$B$10:$B312, $AD261))</f>
        <v/>
      </c>
      <c r="C261" s="103"/>
      <c r="D261" s="59"/>
      <c r="E261" s="59"/>
      <c r="F261" s="60"/>
      <c r="G261" s="60"/>
      <c r="H261" s="60"/>
      <c r="I261" s="74"/>
      <c r="J261" s="46"/>
      <c r="K261" s="16"/>
      <c r="L261" s="16"/>
      <c r="S261" s="44" t="str">
        <f>IF(B261="","",COUNTIF(B$8:B261,B261))</f>
        <v/>
      </c>
      <c r="U261" s="44" t="str">
        <f t="shared" si="20"/>
        <v/>
      </c>
      <c r="V261" s="44" t="str">
        <f t="shared" si="21"/>
        <v/>
      </c>
      <c r="W261" s="44" t="str">
        <f t="shared" si="22"/>
        <v/>
      </c>
      <c r="X261" s="44" t="str">
        <f t="shared" si="18"/>
        <v/>
      </c>
      <c r="Z261" s="44" t="str">
        <f t="shared" si="19"/>
        <v/>
      </c>
      <c r="AA261" s="44" t="str">
        <f t="shared" si="23"/>
        <v/>
      </c>
      <c r="AD261" s="44" t="str">
        <f>IF($C261="","",MATCH($C261,選手基本データ入力!$AC$10:$AC312,0))</f>
        <v/>
      </c>
    </row>
    <row r="262" spans="1:30" ht="20.100000000000001" customHeight="1">
      <c r="A262" s="46"/>
      <c r="B262" s="58" t="str" cm="1">
        <f t="array" ref="B262">IF($C262="","",INDEX(選手基本データ入力!$B$10:$B313, $AD262))</f>
        <v/>
      </c>
      <c r="C262" s="103"/>
      <c r="D262" s="59"/>
      <c r="E262" s="59"/>
      <c r="F262" s="60"/>
      <c r="G262" s="60"/>
      <c r="H262" s="60"/>
      <c r="I262" s="74"/>
      <c r="J262" s="46"/>
      <c r="K262" s="16"/>
      <c r="L262" s="16"/>
      <c r="S262" s="44" t="str">
        <f>IF(B262="","",COUNTIF(B$8:B262,B262))</f>
        <v/>
      </c>
      <c r="U262" s="44" t="str">
        <f t="shared" si="20"/>
        <v/>
      </c>
      <c r="V262" s="44" t="str">
        <f t="shared" si="21"/>
        <v/>
      </c>
      <c r="W262" s="44" t="str">
        <f t="shared" si="22"/>
        <v/>
      </c>
      <c r="X262" s="44" t="str">
        <f t="shared" si="18"/>
        <v/>
      </c>
      <c r="Z262" s="44" t="str">
        <f t="shared" si="19"/>
        <v/>
      </c>
      <c r="AA262" s="44" t="str">
        <f t="shared" si="23"/>
        <v/>
      </c>
      <c r="AD262" s="44" t="str">
        <f>IF($C262="","",MATCH($C262,選手基本データ入力!$AC$10:$AC313,0))</f>
        <v/>
      </c>
    </row>
    <row r="263" spans="1:30" ht="20.100000000000001" customHeight="1">
      <c r="A263" s="46"/>
      <c r="B263" s="58" t="str" cm="1">
        <f t="array" ref="B263">IF($C263="","",INDEX(選手基本データ入力!$B$10:$B314, $AD263))</f>
        <v/>
      </c>
      <c r="C263" s="103"/>
      <c r="D263" s="59"/>
      <c r="E263" s="59"/>
      <c r="F263" s="60"/>
      <c r="G263" s="60"/>
      <c r="H263" s="60"/>
      <c r="I263" s="74"/>
      <c r="J263" s="46"/>
      <c r="K263" s="16"/>
      <c r="L263" s="16"/>
      <c r="S263" s="44" t="str">
        <f>IF(B263="","",COUNTIF(B$8:B263,B263))</f>
        <v/>
      </c>
      <c r="U263" s="44" t="str">
        <f t="shared" si="20"/>
        <v/>
      </c>
      <c r="V263" s="44" t="str">
        <f t="shared" si="21"/>
        <v/>
      </c>
      <c r="W263" s="44" t="str">
        <f t="shared" si="22"/>
        <v/>
      </c>
      <c r="X263" s="44" t="str">
        <f t="shared" si="18"/>
        <v/>
      </c>
      <c r="Z263" s="44" t="str">
        <f t="shared" si="19"/>
        <v/>
      </c>
      <c r="AA263" s="44" t="str">
        <f t="shared" si="23"/>
        <v/>
      </c>
      <c r="AD263" s="44" t="str">
        <f>IF($C263="","",MATCH($C263,選手基本データ入力!$AC$10:$AC314,0))</f>
        <v/>
      </c>
    </row>
    <row r="264" spans="1:30" ht="20.100000000000001" customHeight="1">
      <c r="A264" s="46"/>
      <c r="B264" s="58" t="str" cm="1">
        <f t="array" ref="B264">IF($C264="","",INDEX(選手基本データ入力!$B$10:$B315, $AD264))</f>
        <v/>
      </c>
      <c r="C264" s="103"/>
      <c r="D264" s="59"/>
      <c r="E264" s="59"/>
      <c r="F264" s="60"/>
      <c r="G264" s="60"/>
      <c r="H264" s="60"/>
      <c r="I264" s="74"/>
      <c r="J264" s="46"/>
      <c r="K264" s="16"/>
      <c r="L264" s="16"/>
      <c r="S264" s="44" t="str">
        <f>IF(B264="","",COUNTIF(B$8:B264,B264))</f>
        <v/>
      </c>
      <c r="U264" s="44" t="str">
        <f t="shared" si="20"/>
        <v/>
      </c>
      <c r="V264" s="44" t="str">
        <f t="shared" si="21"/>
        <v/>
      </c>
      <c r="W264" s="44" t="str">
        <f t="shared" si="22"/>
        <v/>
      </c>
      <c r="X264" s="44" t="str">
        <f t="shared" ref="X264:X307" si="24">IF($C264="","",IF(AND($F264="",$G264="",$H264=""),"99:59:99",
ASC($F264)&amp;
IF($F264="","",":")
&amp;
IF(LEN($G264)=0,"00",IF(LEN($G264)=1,IF($F264="",ASC($G264),"0"&amp;ASC($G264)),ASC($G264)))&amp;"."&amp;
IF(LEN($H264)=0,"00",IF(LEN($H264)=1,"0"&amp;ASC($H264),ASC($H264)))))</f>
        <v/>
      </c>
      <c r="Z264" s="44" t="str">
        <f t="shared" ref="Z264:Z307" si="25">IF($E264="","",$U264&amp;
IF($V264=1,"0025",
IF($V264=2,"0050",
IF($V264=3,"0100",
IF($V264=4,"0200",
IF($V264=5,"0400",
IF($V264=6,"0800",
IF($V264=7,"1500",
IF($V264=8,"0300",
IF($V264=9,"0075",
))))))))))</f>
        <v/>
      </c>
      <c r="AA264" s="44" t="str">
        <f t="shared" si="23"/>
        <v/>
      </c>
      <c r="AD264" s="44" t="str">
        <f>IF($C264="","",MATCH($C264,選手基本データ入力!$AC$10:$AC315,0))</f>
        <v/>
      </c>
    </row>
    <row r="265" spans="1:30" ht="20.100000000000001" customHeight="1">
      <c r="A265" s="46"/>
      <c r="B265" s="58" t="str" cm="1">
        <f t="array" ref="B265">IF($C265="","",INDEX(選手基本データ入力!$B$10:$B316, $AD265))</f>
        <v/>
      </c>
      <c r="C265" s="103"/>
      <c r="D265" s="59"/>
      <c r="E265" s="59"/>
      <c r="F265" s="60"/>
      <c r="G265" s="60"/>
      <c r="H265" s="60"/>
      <c r="I265" s="74"/>
      <c r="J265" s="46"/>
      <c r="K265" s="16"/>
      <c r="L265" s="16"/>
      <c r="S265" s="44" t="str">
        <f>IF(B265="","",COUNTIF(B$8:B265,B265))</f>
        <v/>
      </c>
      <c r="U265" s="44" t="str">
        <f t="shared" ref="U265:U307" si="26">IF($D265="自由形",1,
IF($D265="背泳ぎ",2,
IF($D265="平泳ぎ",3,
IF($D265="バタフライ",4,
IF($D265="個人メドレー",5,""
)))))</f>
        <v/>
      </c>
      <c r="V265" s="44" t="str">
        <f t="shared" ref="V265:V307" si="27">IF($E265="25m",1,
IF($E265="50m",2,
IF($E265="100m",3,
IF($E265="200m",4,
IF($E265="400m",6,
IF($E265="800m",7,
IF($E265="1500m",8,
IF($E265="300m",5,
IF($E265="75m",9,""
)))))))))</f>
        <v/>
      </c>
      <c r="W265" s="44" t="str">
        <f t="shared" ref="W265:W307" si="28">ASC($I265)</f>
        <v/>
      </c>
      <c r="X265" s="44" t="str">
        <f t="shared" si="24"/>
        <v/>
      </c>
      <c r="Z265" s="44" t="str">
        <f t="shared" si="25"/>
        <v/>
      </c>
      <c r="AA265" s="44" t="str">
        <f t="shared" si="23"/>
        <v/>
      </c>
      <c r="AD265" s="44" t="str">
        <f>IF($C265="","",MATCH($C265,選手基本データ入力!$AC$10:$AC316,0))</f>
        <v/>
      </c>
    </row>
    <row r="266" spans="1:30" ht="20.100000000000001" customHeight="1">
      <c r="A266" s="46"/>
      <c r="B266" s="58" t="str" cm="1">
        <f t="array" ref="B266">IF($C266="","",INDEX(選手基本データ入力!$B$10:$B317, $AD266))</f>
        <v/>
      </c>
      <c r="C266" s="103"/>
      <c r="D266" s="59"/>
      <c r="E266" s="59"/>
      <c r="F266" s="60"/>
      <c r="G266" s="60"/>
      <c r="H266" s="60"/>
      <c r="I266" s="74"/>
      <c r="J266" s="46"/>
      <c r="K266" s="16"/>
      <c r="L266" s="16"/>
      <c r="S266" s="44" t="str">
        <f>IF(B266="","",COUNTIF(B$8:B266,B266))</f>
        <v/>
      </c>
      <c r="U266" s="44" t="str">
        <f t="shared" si="26"/>
        <v/>
      </c>
      <c r="V266" s="44" t="str">
        <f t="shared" si="27"/>
        <v/>
      </c>
      <c r="W266" s="44" t="str">
        <f t="shared" si="28"/>
        <v/>
      </c>
      <c r="X266" s="44" t="str">
        <f t="shared" si="24"/>
        <v/>
      </c>
      <c r="Z266" s="44" t="str">
        <f t="shared" si="25"/>
        <v/>
      </c>
      <c r="AA266" s="44" t="str">
        <f t="shared" ref="AA266:AA307" si="29">IF($C266="","",
IF(AND($F266="",$G266="",$H266=""),"99:59:99",
IF(LEN($F266)=0,"00",
IF(LEN($F266)=1,"0"&amp;ASC($F266),ASC($F266)))&amp;IF(LEN($G266)=1,"0"&amp;ASC(G266),ASC($G266))&amp;"."&amp;IF(LEN($H266)=0,"00",IF(LEN($H266)=1,"0"&amp;ASC($H266),ASC($H266)))
))</f>
        <v/>
      </c>
      <c r="AD266" s="44" t="str">
        <f>IF($C266="","",MATCH($C266,選手基本データ入力!$AC$10:$AC317,0))</f>
        <v/>
      </c>
    </row>
    <row r="267" spans="1:30" ht="20.100000000000001" customHeight="1">
      <c r="A267" s="46"/>
      <c r="B267" s="58" t="str" cm="1">
        <f t="array" ref="B267">IF($C267="","",INDEX(選手基本データ入力!$B$10:$B318, $AD267))</f>
        <v/>
      </c>
      <c r="C267" s="103"/>
      <c r="D267" s="59"/>
      <c r="E267" s="59"/>
      <c r="F267" s="60"/>
      <c r="G267" s="60"/>
      <c r="H267" s="60"/>
      <c r="I267" s="74"/>
      <c r="J267" s="46"/>
      <c r="K267" s="16"/>
      <c r="L267" s="16"/>
      <c r="S267" s="44" t="str">
        <f>IF(B267="","",COUNTIF(B$8:B267,B267))</f>
        <v/>
      </c>
      <c r="U267" s="44" t="str">
        <f t="shared" si="26"/>
        <v/>
      </c>
      <c r="V267" s="44" t="str">
        <f t="shared" si="27"/>
        <v/>
      </c>
      <c r="W267" s="44" t="str">
        <f t="shared" si="28"/>
        <v/>
      </c>
      <c r="X267" s="44" t="str">
        <f t="shared" si="24"/>
        <v/>
      </c>
      <c r="Z267" s="44" t="str">
        <f t="shared" si="25"/>
        <v/>
      </c>
      <c r="AA267" s="44" t="str">
        <f t="shared" si="29"/>
        <v/>
      </c>
      <c r="AD267" s="44" t="str">
        <f>IF($C267="","",MATCH($C267,選手基本データ入力!$AC$10:$AC318,0))</f>
        <v/>
      </c>
    </row>
    <row r="268" spans="1:30" ht="20.100000000000001" customHeight="1">
      <c r="A268" s="46"/>
      <c r="B268" s="58" t="str" cm="1">
        <f t="array" ref="B268">IF($C268="","",INDEX(選手基本データ入力!$B$10:$B319, $AD268))</f>
        <v/>
      </c>
      <c r="C268" s="103"/>
      <c r="D268" s="59"/>
      <c r="E268" s="59"/>
      <c r="F268" s="60"/>
      <c r="G268" s="60"/>
      <c r="H268" s="60"/>
      <c r="I268" s="74"/>
      <c r="J268" s="46"/>
      <c r="K268" s="16"/>
      <c r="L268" s="16"/>
      <c r="S268" s="44" t="str">
        <f>IF(B268="","",COUNTIF(B$8:B268,B268))</f>
        <v/>
      </c>
      <c r="U268" s="44" t="str">
        <f t="shared" si="26"/>
        <v/>
      </c>
      <c r="V268" s="44" t="str">
        <f t="shared" si="27"/>
        <v/>
      </c>
      <c r="W268" s="44" t="str">
        <f t="shared" si="28"/>
        <v/>
      </c>
      <c r="X268" s="44" t="str">
        <f t="shared" si="24"/>
        <v/>
      </c>
      <c r="Z268" s="44" t="str">
        <f t="shared" si="25"/>
        <v/>
      </c>
      <c r="AA268" s="44" t="str">
        <f t="shared" si="29"/>
        <v/>
      </c>
      <c r="AD268" s="44" t="str">
        <f>IF($C268="","",MATCH($C268,選手基本データ入力!$AC$10:$AC319,0))</f>
        <v/>
      </c>
    </row>
    <row r="269" spans="1:30" ht="20.100000000000001" customHeight="1">
      <c r="A269" s="46"/>
      <c r="B269" s="58" t="str" cm="1">
        <f t="array" ref="B269">IF($C269="","",INDEX(選手基本データ入力!$B$10:$B320, $AD269))</f>
        <v/>
      </c>
      <c r="C269" s="103"/>
      <c r="D269" s="59"/>
      <c r="E269" s="59"/>
      <c r="F269" s="60"/>
      <c r="G269" s="60"/>
      <c r="H269" s="60"/>
      <c r="I269" s="74"/>
      <c r="J269" s="46"/>
      <c r="K269" s="16"/>
      <c r="L269" s="16"/>
      <c r="S269" s="44" t="str">
        <f>IF(B269="","",COUNTIF(B$8:B269,B269))</f>
        <v/>
      </c>
      <c r="U269" s="44" t="str">
        <f t="shared" si="26"/>
        <v/>
      </c>
      <c r="V269" s="44" t="str">
        <f t="shared" si="27"/>
        <v/>
      </c>
      <c r="W269" s="44" t="str">
        <f t="shared" si="28"/>
        <v/>
      </c>
      <c r="X269" s="44" t="str">
        <f t="shared" si="24"/>
        <v/>
      </c>
      <c r="Z269" s="44" t="str">
        <f t="shared" si="25"/>
        <v/>
      </c>
      <c r="AA269" s="44" t="str">
        <f t="shared" si="29"/>
        <v/>
      </c>
      <c r="AD269" s="44" t="str">
        <f>IF($C269="","",MATCH($C269,選手基本データ入力!$AC$10:$AC320,0))</f>
        <v/>
      </c>
    </row>
    <row r="270" spans="1:30" ht="20.100000000000001" customHeight="1">
      <c r="A270" s="46"/>
      <c r="B270" s="58" t="str" cm="1">
        <f t="array" ref="B270">IF($C270="","",INDEX(選手基本データ入力!$B$10:$B321, $AD270))</f>
        <v/>
      </c>
      <c r="C270" s="103"/>
      <c r="D270" s="59"/>
      <c r="E270" s="59"/>
      <c r="F270" s="60"/>
      <c r="G270" s="60"/>
      <c r="H270" s="60"/>
      <c r="I270" s="74"/>
      <c r="J270" s="46"/>
      <c r="K270" s="16"/>
      <c r="L270" s="16"/>
      <c r="S270" s="44" t="str">
        <f>IF(B270="","",COUNTIF(B$8:B270,B270))</f>
        <v/>
      </c>
      <c r="U270" s="44" t="str">
        <f t="shared" si="26"/>
        <v/>
      </c>
      <c r="V270" s="44" t="str">
        <f t="shared" si="27"/>
        <v/>
      </c>
      <c r="W270" s="44" t="str">
        <f t="shared" si="28"/>
        <v/>
      </c>
      <c r="X270" s="44" t="str">
        <f t="shared" si="24"/>
        <v/>
      </c>
      <c r="Z270" s="44" t="str">
        <f t="shared" si="25"/>
        <v/>
      </c>
      <c r="AA270" s="44" t="str">
        <f t="shared" si="29"/>
        <v/>
      </c>
      <c r="AD270" s="44" t="str">
        <f>IF($C270="","",MATCH($C270,選手基本データ入力!$AC$10:$AC321,0))</f>
        <v/>
      </c>
    </row>
    <row r="271" spans="1:30" ht="20.100000000000001" customHeight="1">
      <c r="A271" s="46"/>
      <c r="B271" s="58" t="str" cm="1">
        <f t="array" ref="B271">IF($C271="","",INDEX(選手基本データ入力!$B$10:$B322, $AD271))</f>
        <v/>
      </c>
      <c r="C271" s="103"/>
      <c r="D271" s="59"/>
      <c r="E271" s="59"/>
      <c r="F271" s="60"/>
      <c r="G271" s="60"/>
      <c r="H271" s="60"/>
      <c r="I271" s="74"/>
      <c r="J271" s="46"/>
      <c r="K271" s="16"/>
      <c r="L271" s="16"/>
      <c r="S271" s="44" t="str">
        <f>IF(B271="","",COUNTIF(B$8:B271,B271))</f>
        <v/>
      </c>
      <c r="U271" s="44" t="str">
        <f t="shared" si="26"/>
        <v/>
      </c>
      <c r="V271" s="44" t="str">
        <f t="shared" si="27"/>
        <v/>
      </c>
      <c r="W271" s="44" t="str">
        <f t="shared" si="28"/>
        <v/>
      </c>
      <c r="X271" s="44" t="str">
        <f t="shared" si="24"/>
        <v/>
      </c>
      <c r="Z271" s="44" t="str">
        <f t="shared" si="25"/>
        <v/>
      </c>
      <c r="AA271" s="44" t="str">
        <f t="shared" si="29"/>
        <v/>
      </c>
      <c r="AD271" s="44" t="str">
        <f>IF($C271="","",MATCH($C271,選手基本データ入力!$AC$10:$AC322,0))</f>
        <v/>
      </c>
    </row>
    <row r="272" spans="1:30" ht="20.100000000000001" customHeight="1">
      <c r="A272" s="46"/>
      <c r="B272" s="58" t="str" cm="1">
        <f t="array" ref="B272">IF($C272="","",INDEX(選手基本データ入力!$B$10:$B323, $AD272))</f>
        <v/>
      </c>
      <c r="C272" s="103"/>
      <c r="D272" s="59"/>
      <c r="E272" s="59"/>
      <c r="F272" s="60"/>
      <c r="G272" s="60"/>
      <c r="H272" s="60"/>
      <c r="I272" s="74"/>
      <c r="J272" s="46"/>
      <c r="K272" s="16"/>
      <c r="L272" s="16"/>
      <c r="S272" s="44" t="str">
        <f>IF(B272="","",COUNTIF(B$8:B272,B272))</f>
        <v/>
      </c>
      <c r="U272" s="44" t="str">
        <f t="shared" si="26"/>
        <v/>
      </c>
      <c r="V272" s="44" t="str">
        <f t="shared" si="27"/>
        <v/>
      </c>
      <c r="W272" s="44" t="str">
        <f t="shared" si="28"/>
        <v/>
      </c>
      <c r="X272" s="44" t="str">
        <f t="shared" si="24"/>
        <v/>
      </c>
      <c r="Z272" s="44" t="str">
        <f t="shared" si="25"/>
        <v/>
      </c>
      <c r="AA272" s="44" t="str">
        <f t="shared" si="29"/>
        <v/>
      </c>
      <c r="AD272" s="44" t="str">
        <f>IF($C272="","",MATCH($C272,選手基本データ入力!$AC$10:$AC323,0))</f>
        <v/>
      </c>
    </row>
    <row r="273" spans="1:30" ht="20.100000000000001" customHeight="1">
      <c r="A273" s="46"/>
      <c r="B273" s="58" t="str" cm="1">
        <f t="array" ref="B273">IF($C273="","",INDEX(選手基本データ入力!$B$10:$B324, $AD273))</f>
        <v/>
      </c>
      <c r="C273" s="103"/>
      <c r="D273" s="59"/>
      <c r="E273" s="59"/>
      <c r="F273" s="60"/>
      <c r="G273" s="60"/>
      <c r="H273" s="60"/>
      <c r="I273" s="74"/>
      <c r="J273" s="46"/>
      <c r="K273" s="16"/>
      <c r="L273" s="16"/>
      <c r="S273" s="44" t="str">
        <f>IF(B273="","",COUNTIF(B$8:B273,B273))</f>
        <v/>
      </c>
      <c r="U273" s="44" t="str">
        <f t="shared" si="26"/>
        <v/>
      </c>
      <c r="V273" s="44" t="str">
        <f t="shared" si="27"/>
        <v/>
      </c>
      <c r="W273" s="44" t="str">
        <f t="shared" si="28"/>
        <v/>
      </c>
      <c r="X273" s="44" t="str">
        <f t="shared" si="24"/>
        <v/>
      </c>
      <c r="Z273" s="44" t="str">
        <f t="shared" si="25"/>
        <v/>
      </c>
      <c r="AA273" s="44" t="str">
        <f t="shared" si="29"/>
        <v/>
      </c>
      <c r="AD273" s="44" t="str">
        <f>IF($C273="","",MATCH($C273,選手基本データ入力!$AC$10:$AC324,0))</f>
        <v/>
      </c>
    </row>
    <row r="274" spans="1:30" ht="20.100000000000001" customHeight="1">
      <c r="A274" s="46"/>
      <c r="B274" s="58" t="str" cm="1">
        <f t="array" ref="B274">IF($C274="","",INDEX(選手基本データ入力!$B$10:$B325, $AD274))</f>
        <v/>
      </c>
      <c r="C274" s="103"/>
      <c r="D274" s="59"/>
      <c r="E274" s="59"/>
      <c r="F274" s="60"/>
      <c r="G274" s="60"/>
      <c r="H274" s="60"/>
      <c r="I274" s="74"/>
      <c r="J274" s="46"/>
      <c r="K274" s="16"/>
      <c r="L274" s="16"/>
      <c r="S274" s="44" t="str">
        <f>IF(B274="","",COUNTIF(B$8:B274,B274))</f>
        <v/>
      </c>
      <c r="U274" s="44" t="str">
        <f t="shared" si="26"/>
        <v/>
      </c>
      <c r="V274" s="44" t="str">
        <f t="shared" si="27"/>
        <v/>
      </c>
      <c r="W274" s="44" t="str">
        <f t="shared" si="28"/>
        <v/>
      </c>
      <c r="X274" s="44" t="str">
        <f t="shared" si="24"/>
        <v/>
      </c>
      <c r="Z274" s="44" t="str">
        <f t="shared" si="25"/>
        <v/>
      </c>
      <c r="AA274" s="44" t="str">
        <f t="shared" si="29"/>
        <v/>
      </c>
      <c r="AD274" s="44" t="str">
        <f>IF($C274="","",MATCH($C274,選手基本データ入力!$AC$10:$AC325,0))</f>
        <v/>
      </c>
    </row>
    <row r="275" spans="1:30" ht="20.100000000000001" customHeight="1">
      <c r="A275" s="46"/>
      <c r="B275" s="58" t="str" cm="1">
        <f t="array" ref="B275">IF($C275="","",INDEX(選手基本データ入力!$B$10:$B326, $AD275))</f>
        <v/>
      </c>
      <c r="C275" s="103"/>
      <c r="D275" s="59"/>
      <c r="E275" s="59"/>
      <c r="F275" s="60"/>
      <c r="G275" s="60"/>
      <c r="H275" s="60"/>
      <c r="I275" s="74"/>
      <c r="J275" s="46"/>
      <c r="K275" s="16"/>
      <c r="L275" s="16"/>
      <c r="S275" s="44" t="str">
        <f>IF(B275="","",COUNTIF(B$8:B275,B275))</f>
        <v/>
      </c>
      <c r="U275" s="44" t="str">
        <f t="shared" si="26"/>
        <v/>
      </c>
      <c r="V275" s="44" t="str">
        <f t="shared" si="27"/>
        <v/>
      </c>
      <c r="W275" s="44" t="str">
        <f t="shared" si="28"/>
        <v/>
      </c>
      <c r="X275" s="44" t="str">
        <f t="shared" si="24"/>
        <v/>
      </c>
      <c r="Z275" s="44" t="str">
        <f t="shared" si="25"/>
        <v/>
      </c>
      <c r="AA275" s="44" t="str">
        <f t="shared" si="29"/>
        <v/>
      </c>
      <c r="AD275" s="44" t="str">
        <f>IF($C275="","",MATCH($C275,選手基本データ入力!$AC$10:$AC326,0))</f>
        <v/>
      </c>
    </row>
    <row r="276" spans="1:30" ht="20.100000000000001" customHeight="1">
      <c r="A276" s="46"/>
      <c r="B276" s="58" t="str" cm="1">
        <f t="array" ref="B276">IF($C276="","",INDEX(選手基本データ入力!$B$10:$B327, $AD276))</f>
        <v/>
      </c>
      <c r="C276" s="103"/>
      <c r="D276" s="59"/>
      <c r="E276" s="59"/>
      <c r="F276" s="60"/>
      <c r="G276" s="60"/>
      <c r="H276" s="60"/>
      <c r="I276" s="74"/>
      <c r="J276" s="46"/>
      <c r="K276" s="16"/>
      <c r="L276" s="16"/>
      <c r="S276" s="44" t="str">
        <f>IF(B276="","",COUNTIF(B$8:B276,B276))</f>
        <v/>
      </c>
      <c r="U276" s="44" t="str">
        <f t="shared" si="26"/>
        <v/>
      </c>
      <c r="V276" s="44" t="str">
        <f t="shared" si="27"/>
        <v/>
      </c>
      <c r="W276" s="44" t="str">
        <f t="shared" si="28"/>
        <v/>
      </c>
      <c r="X276" s="44" t="str">
        <f t="shared" si="24"/>
        <v/>
      </c>
      <c r="Z276" s="44" t="str">
        <f t="shared" si="25"/>
        <v/>
      </c>
      <c r="AA276" s="44" t="str">
        <f t="shared" si="29"/>
        <v/>
      </c>
      <c r="AD276" s="44" t="str">
        <f>IF($C276="","",MATCH($C276,選手基本データ入力!$AC$10:$AC327,0))</f>
        <v/>
      </c>
    </row>
    <row r="277" spans="1:30" ht="20.100000000000001" customHeight="1">
      <c r="A277" s="46"/>
      <c r="B277" s="58" t="str" cm="1">
        <f t="array" ref="B277">IF($C277="","",INDEX(選手基本データ入力!$B$10:$B328, $AD277))</f>
        <v/>
      </c>
      <c r="C277" s="103"/>
      <c r="D277" s="59"/>
      <c r="E277" s="59"/>
      <c r="F277" s="60"/>
      <c r="G277" s="60"/>
      <c r="H277" s="60"/>
      <c r="I277" s="74"/>
      <c r="J277" s="46"/>
      <c r="K277" s="16"/>
      <c r="L277" s="16"/>
      <c r="S277" s="44" t="str">
        <f>IF(B277="","",COUNTIF(B$8:B277,B277))</f>
        <v/>
      </c>
      <c r="U277" s="44" t="str">
        <f t="shared" si="26"/>
        <v/>
      </c>
      <c r="V277" s="44" t="str">
        <f t="shared" si="27"/>
        <v/>
      </c>
      <c r="W277" s="44" t="str">
        <f t="shared" si="28"/>
        <v/>
      </c>
      <c r="X277" s="44" t="str">
        <f t="shared" si="24"/>
        <v/>
      </c>
      <c r="Z277" s="44" t="str">
        <f t="shared" si="25"/>
        <v/>
      </c>
      <c r="AA277" s="44" t="str">
        <f t="shared" si="29"/>
        <v/>
      </c>
      <c r="AD277" s="44" t="str">
        <f>IF($C277="","",MATCH($C277,選手基本データ入力!$AC$10:$AC328,0))</f>
        <v/>
      </c>
    </row>
    <row r="278" spans="1:30" ht="20.100000000000001" customHeight="1">
      <c r="A278" s="46"/>
      <c r="B278" s="58" t="str" cm="1">
        <f t="array" ref="B278">IF($C278="","",INDEX(選手基本データ入力!$B$10:$B329, $AD278))</f>
        <v/>
      </c>
      <c r="C278" s="103"/>
      <c r="D278" s="59"/>
      <c r="E278" s="59"/>
      <c r="F278" s="60"/>
      <c r="G278" s="60"/>
      <c r="H278" s="60"/>
      <c r="I278" s="74"/>
      <c r="J278" s="46"/>
      <c r="K278" s="16"/>
      <c r="L278" s="16"/>
      <c r="S278" s="44" t="str">
        <f>IF(B278="","",COUNTIF(B$8:B278,B278))</f>
        <v/>
      </c>
      <c r="U278" s="44" t="str">
        <f t="shared" si="26"/>
        <v/>
      </c>
      <c r="V278" s="44" t="str">
        <f t="shared" si="27"/>
        <v/>
      </c>
      <c r="W278" s="44" t="str">
        <f t="shared" si="28"/>
        <v/>
      </c>
      <c r="X278" s="44" t="str">
        <f t="shared" si="24"/>
        <v/>
      </c>
      <c r="Z278" s="44" t="str">
        <f t="shared" si="25"/>
        <v/>
      </c>
      <c r="AA278" s="44" t="str">
        <f t="shared" si="29"/>
        <v/>
      </c>
      <c r="AD278" s="44" t="str">
        <f>IF($C278="","",MATCH($C278,選手基本データ入力!$AC$10:$AC329,0))</f>
        <v/>
      </c>
    </row>
    <row r="279" spans="1:30" ht="20.100000000000001" customHeight="1">
      <c r="A279" s="46"/>
      <c r="B279" s="58" t="str" cm="1">
        <f t="array" ref="B279">IF($C279="","",INDEX(選手基本データ入力!$B$10:$B330, $AD279))</f>
        <v/>
      </c>
      <c r="C279" s="103"/>
      <c r="D279" s="59"/>
      <c r="E279" s="59"/>
      <c r="F279" s="60"/>
      <c r="G279" s="60"/>
      <c r="H279" s="60"/>
      <c r="I279" s="74"/>
      <c r="J279" s="46"/>
      <c r="K279" s="16"/>
      <c r="L279" s="16"/>
      <c r="S279" s="44" t="str">
        <f>IF(B279="","",COUNTIF(B$8:B279,B279))</f>
        <v/>
      </c>
      <c r="U279" s="44" t="str">
        <f t="shared" si="26"/>
        <v/>
      </c>
      <c r="V279" s="44" t="str">
        <f t="shared" si="27"/>
        <v/>
      </c>
      <c r="W279" s="44" t="str">
        <f t="shared" si="28"/>
        <v/>
      </c>
      <c r="X279" s="44" t="str">
        <f t="shared" si="24"/>
        <v/>
      </c>
      <c r="Z279" s="44" t="str">
        <f t="shared" si="25"/>
        <v/>
      </c>
      <c r="AA279" s="44" t="str">
        <f t="shared" si="29"/>
        <v/>
      </c>
      <c r="AD279" s="44" t="str">
        <f>IF($C279="","",MATCH($C279,選手基本データ入力!$AC$10:$AC330,0))</f>
        <v/>
      </c>
    </row>
    <row r="280" spans="1:30" ht="20.100000000000001" customHeight="1">
      <c r="A280" s="46"/>
      <c r="B280" s="58" t="str" cm="1">
        <f t="array" ref="B280">IF($C280="","",INDEX(選手基本データ入力!$B$10:$B331, $AD280))</f>
        <v/>
      </c>
      <c r="C280" s="103"/>
      <c r="D280" s="59"/>
      <c r="E280" s="59"/>
      <c r="F280" s="60"/>
      <c r="G280" s="60"/>
      <c r="H280" s="60"/>
      <c r="I280" s="74"/>
      <c r="J280" s="46"/>
      <c r="K280" s="16"/>
      <c r="L280" s="16"/>
      <c r="S280" s="44" t="str">
        <f>IF(B280="","",COUNTIF(B$8:B280,B280))</f>
        <v/>
      </c>
      <c r="U280" s="44" t="str">
        <f t="shared" si="26"/>
        <v/>
      </c>
      <c r="V280" s="44" t="str">
        <f t="shared" si="27"/>
        <v/>
      </c>
      <c r="W280" s="44" t="str">
        <f t="shared" si="28"/>
        <v/>
      </c>
      <c r="X280" s="44" t="str">
        <f t="shared" si="24"/>
        <v/>
      </c>
      <c r="Z280" s="44" t="str">
        <f t="shared" si="25"/>
        <v/>
      </c>
      <c r="AA280" s="44" t="str">
        <f t="shared" si="29"/>
        <v/>
      </c>
      <c r="AD280" s="44" t="str">
        <f>IF($C280="","",MATCH($C280,選手基本データ入力!$AC$10:$AC331,0))</f>
        <v/>
      </c>
    </row>
    <row r="281" spans="1:30" ht="20.100000000000001" customHeight="1">
      <c r="A281" s="46"/>
      <c r="B281" s="58" t="str" cm="1">
        <f t="array" ref="B281">IF($C281="","",INDEX(選手基本データ入力!$B$10:$B332, $AD281))</f>
        <v/>
      </c>
      <c r="C281" s="103"/>
      <c r="D281" s="59"/>
      <c r="E281" s="59"/>
      <c r="F281" s="60"/>
      <c r="G281" s="60"/>
      <c r="H281" s="60"/>
      <c r="I281" s="74"/>
      <c r="J281" s="46"/>
      <c r="K281" s="16"/>
      <c r="L281" s="16"/>
      <c r="S281" s="44" t="str">
        <f>IF(B281="","",COUNTIF(B$8:B281,B281))</f>
        <v/>
      </c>
      <c r="U281" s="44" t="str">
        <f t="shared" si="26"/>
        <v/>
      </c>
      <c r="V281" s="44" t="str">
        <f t="shared" si="27"/>
        <v/>
      </c>
      <c r="W281" s="44" t="str">
        <f t="shared" si="28"/>
        <v/>
      </c>
      <c r="X281" s="44" t="str">
        <f t="shared" si="24"/>
        <v/>
      </c>
      <c r="Z281" s="44" t="str">
        <f t="shared" si="25"/>
        <v/>
      </c>
      <c r="AA281" s="44" t="str">
        <f t="shared" si="29"/>
        <v/>
      </c>
      <c r="AD281" s="44" t="str">
        <f>IF($C281="","",MATCH($C281,選手基本データ入力!$AC$10:$AC332,0))</f>
        <v/>
      </c>
    </row>
    <row r="282" spans="1:30" ht="20.100000000000001" customHeight="1">
      <c r="A282" s="46"/>
      <c r="B282" s="58" t="str" cm="1">
        <f t="array" ref="B282">IF($C282="","",INDEX(選手基本データ入力!$B$10:$B333, $AD282))</f>
        <v/>
      </c>
      <c r="C282" s="103"/>
      <c r="D282" s="59"/>
      <c r="E282" s="59"/>
      <c r="F282" s="60"/>
      <c r="G282" s="60"/>
      <c r="H282" s="60"/>
      <c r="I282" s="74"/>
      <c r="J282" s="46"/>
      <c r="K282" s="16"/>
      <c r="L282" s="16"/>
      <c r="S282" s="44" t="str">
        <f>IF(B282="","",COUNTIF(B$8:B282,B282))</f>
        <v/>
      </c>
      <c r="U282" s="44" t="str">
        <f t="shared" si="26"/>
        <v/>
      </c>
      <c r="V282" s="44" t="str">
        <f t="shared" si="27"/>
        <v/>
      </c>
      <c r="W282" s="44" t="str">
        <f t="shared" si="28"/>
        <v/>
      </c>
      <c r="X282" s="44" t="str">
        <f t="shared" si="24"/>
        <v/>
      </c>
      <c r="Z282" s="44" t="str">
        <f t="shared" si="25"/>
        <v/>
      </c>
      <c r="AA282" s="44" t="str">
        <f t="shared" si="29"/>
        <v/>
      </c>
      <c r="AD282" s="44" t="str">
        <f>IF($C282="","",MATCH($C282,選手基本データ入力!$AC$10:$AC333,0))</f>
        <v/>
      </c>
    </row>
    <row r="283" spans="1:30" ht="20.100000000000001" customHeight="1">
      <c r="A283" s="46"/>
      <c r="B283" s="58" t="str" cm="1">
        <f t="array" ref="B283">IF($C283="","",INDEX(選手基本データ入力!$B$10:$B334, $AD283))</f>
        <v/>
      </c>
      <c r="C283" s="103"/>
      <c r="D283" s="59"/>
      <c r="E283" s="59"/>
      <c r="F283" s="60"/>
      <c r="G283" s="60"/>
      <c r="H283" s="60"/>
      <c r="I283" s="74"/>
      <c r="J283" s="46"/>
      <c r="K283" s="16"/>
      <c r="L283" s="16"/>
      <c r="S283" s="44" t="str">
        <f>IF(B283="","",COUNTIF(B$8:B283,B283))</f>
        <v/>
      </c>
      <c r="U283" s="44" t="str">
        <f t="shared" si="26"/>
        <v/>
      </c>
      <c r="V283" s="44" t="str">
        <f t="shared" si="27"/>
        <v/>
      </c>
      <c r="W283" s="44" t="str">
        <f t="shared" si="28"/>
        <v/>
      </c>
      <c r="X283" s="44" t="str">
        <f t="shared" si="24"/>
        <v/>
      </c>
      <c r="Z283" s="44" t="str">
        <f t="shared" si="25"/>
        <v/>
      </c>
      <c r="AA283" s="44" t="str">
        <f t="shared" si="29"/>
        <v/>
      </c>
      <c r="AD283" s="44" t="str">
        <f>IF($C283="","",MATCH($C283,選手基本データ入力!$AC$10:$AC334,0))</f>
        <v/>
      </c>
    </row>
    <row r="284" spans="1:30" ht="20.100000000000001" customHeight="1">
      <c r="A284" s="46"/>
      <c r="B284" s="58" t="str" cm="1">
        <f t="array" ref="B284">IF($C284="","",INDEX(選手基本データ入力!$B$10:$B335, $AD284))</f>
        <v/>
      </c>
      <c r="C284" s="103"/>
      <c r="D284" s="59"/>
      <c r="E284" s="59"/>
      <c r="F284" s="60"/>
      <c r="G284" s="60"/>
      <c r="H284" s="60"/>
      <c r="I284" s="74"/>
      <c r="J284" s="46"/>
      <c r="K284" s="16"/>
      <c r="L284" s="16"/>
      <c r="S284" s="44" t="str">
        <f>IF(B284="","",COUNTIF(B$8:B284,B284))</f>
        <v/>
      </c>
      <c r="U284" s="44" t="str">
        <f t="shared" si="26"/>
        <v/>
      </c>
      <c r="V284" s="44" t="str">
        <f t="shared" si="27"/>
        <v/>
      </c>
      <c r="W284" s="44" t="str">
        <f t="shared" si="28"/>
        <v/>
      </c>
      <c r="X284" s="44" t="str">
        <f t="shared" si="24"/>
        <v/>
      </c>
      <c r="Z284" s="44" t="str">
        <f t="shared" si="25"/>
        <v/>
      </c>
      <c r="AA284" s="44" t="str">
        <f t="shared" si="29"/>
        <v/>
      </c>
      <c r="AD284" s="44" t="str">
        <f>IF($C284="","",MATCH($C284,選手基本データ入力!$AC$10:$AC335,0))</f>
        <v/>
      </c>
    </row>
    <row r="285" spans="1:30" ht="20.100000000000001" customHeight="1">
      <c r="A285" s="46"/>
      <c r="B285" s="58" t="str" cm="1">
        <f t="array" ref="B285">IF($C285="","",INDEX(選手基本データ入力!$B$10:$B336, $AD285))</f>
        <v/>
      </c>
      <c r="C285" s="103"/>
      <c r="D285" s="59"/>
      <c r="E285" s="59"/>
      <c r="F285" s="60"/>
      <c r="G285" s="60"/>
      <c r="H285" s="60"/>
      <c r="I285" s="74"/>
      <c r="J285" s="46"/>
      <c r="K285" s="16"/>
      <c r="L285" s="16"/>
      <c r="S285" s="44" t="str">
        <f>IF(B285="","",COUNTIF(B$8:B285,B285))</f>
        <v/>
      </c>
      <c r="U285" s="44" t="str">
        <f t="shared" si="26"/>
        <v/>
      </c>
      <c r="V285" s="44" t="str">
        <f t="shared" si="27"/>
        <v/>
      </c>
      <c r="W285" s="44" t="str">
        <f t="shared" si="28"/>
        <v/>
      </c>
      <c r="X285" s="44" t="str">
        <f t="shared" si="24"/>
        <v/>
      </c>
      <c r="Z285" s="44" t="str">
        <f t="shared" si="25"/>
        <v/>
      </c>
      <c r="AA285" s="44" t="str">
        <f t="shared" si="29"/>
        <v/>
      </c>
      <c r="AD285" s="44" t="str">
        <f>IF($C285="","",MATCH($C285,選手基本データ入力!$AC$10:$AC336,0))</f>
        <v/>
      </c>
    </row>
    <row r="286" spans="1:30" ht="20.100000000000001" customHeight="1">
      <c r="A286" s="46"/>
      <c r="B286" s="58" t="str" cm="1">
        <f t="array" ref="B286">IF($C286="","",INDEX(選手基本データ入力!$B$10:$B337, $AD286))</f>
        <v/>
      </c>
      <c r="C286" s="103"/>
      <c r="D286" s="59"/>
      <c r="E286" s="59"/>
      <c r="F286" s="60"/>
      <c r="G286" s="60"/>
      <c r="H286" s="60"/>
      <c r="I286" s="74"/>
      <c r="J286" s="46"/>
      <c r="K286" s="16"/>
      <c r="L286" s="16"/>
      <c r="S286" s="44" t="str">
        <f>IF(B286="","",COUNTIF(B$8:B286,B286))</f>
        <v/>
      </c>
      <c r="U286" s="44" t="str">
        <f t="shared" si="26"/>
        <v/>
      </c>
      <c r="V286" s="44" t="str">
        <f t="shared" si="27"/>
        <v/>
      </c>
      <c r="W286" s="44" t="str">
        <f t="shared" si="28"/>
        <v/>
      </c>
      <c r="X286" s="44" t="str">
        <f t="shared" si="24"/>
        <v/>
      </c>
      <c r="Z286" s="44" t="str">
        <f t="shared" si="25"/>
        <v/>
      </c>
      <c r="AA286" s="44" t="str">
        <f t="shared" si="29"/>
        <v/>
      </c>
      <c r="AD286" s="44" t="str">
        <f>IF($C286="","",MATCH($C286,選手基本データ入力!$AC$10:$AC337,0))</f>
        <v/>
      </c>
    </row>
    <row r="287" spans="1:30" ht="20.100000000000001" customHeight="1">
      <c r="A287" s="46"/>
      <c r="B287" s="58" t="str" cm="1">
        <f t="array" ref="B287">IF($C287="","",INDEX(選手基本データ入力!$B$10:$B338, $AD287))</f>
        <v/>
      </c>
      <c r="C287" s="103"/>
      <c r="D287" s="59"/>
      <c r="E287" s="59"/>
      <c r="F287" s="60"/>
      <c r="G287" s="60"/>
      <c r="H287" s="60"/>
      <c r="I287" s="74"/>
      <c r="J287" s="46"/>
      <c r="K287" s="16"/>
      <c r="L287" s="16"/>
      <c r="S287" s="44" t="str">
        <f>IF(B287="","",COUNTIF(B$8:B287,B287))</f>
        <v/>
      </c>
      <c r="U287" s="44" t="str">
        <f t="shared" si="26"/>
        <v/>
      </c>
      <c r="V287" s="44" t="str">
        <f t="shared" si="27"/>
        <v/>
      </c>
      <c r="W287" s="44" t="str">
        <f t="shared" si="28"/>
        <v/>
      </c>
      <c r="X287" s="44" t="str">
        <f t="shared" si="24"/>
        <v/>
      </c>
      <c r="Z287" s="44" t="str">
        <f t="shared" si="25"/>
        <v/>
      </c>
      <c r="AA287" s="44" t="str">
        <f t="shared" si="29"/>
        <v/>
      </c>
      <c r="AD287" s="44" t="str">
        <f>IF($C287="","",MATCH($C287,選手基本データ入力!$AC$10:$AC338,0))</f>
        <v/>
      </c>
    </row>
    <row r="288" spans="1:30" ht="20.100000000000001" customHeight="1">
      <c r="A288" s="46"/>
      <c r="B288" s="58" t="str" cm="1">
        <f t="array" ref="B288">IF($C288="","",INDEX(選手基本データ入力!$B$10:$B339, $AD288))</f>
        <v/>
      </c>
      <c r="C288" s="103"/>
      <c r="D288" s="59"/>
      <c r="E288" s="59"/>
      <c r="F288" s="60"/>
      <c r="G288" s="60"/>
      <c r="H288" s="60"/>
      <c r="I288" s="74"/>
      <c r="J288" s="46"/>
      <c r="K288" s="16"/>
      <c r="L288" s="16"/>
      <c r="S288" s="44" t="str">
        <f>IF(B288="","",COUNTIF(B$8:B288,B288))</f>
        <v/>
      </c>
      <c r="U288" s="44" t="str">
        <f t="shared" si="26"/>
        <v/>
      </c>
      <c r="V288" s="44" t="str">
        <f t="shared" si="27"/>
        <v/>
      </c>
      <c r="W288" s="44" t="str">
        <f t="shared" si="28"/>
        <v/>
      </c>
      <c r="X288" s="44" t="str">
        <f t="shared" si="24"/>
        <v/>
      </c>
      <c r="Z288" s="44" t="str">
        <f t="shared" si="25"/>
        <v/>
      </c>
      <c r="AA288" s="44" t="str">
        <f t="shared" si="29"/>
        <v/>
      </c>
      <c r="AD288" s="44" t="str">
        <f>IF($C288="","",MATCH($C288,選手基本データ入力!$AC$10:$AC339,0))</f>
        <v/>
      </c>
    </row>
    <row r="289" spans="1:30" ht="20.100000000000001" customHeight="1">
      <c r="A289" s="46"/>
      <c r="B289" s="58" t="str" cm="1">
        <f t="array" ref="B289">IF($C289="","",INDEX(選手基本データ入力!$B$10:$B340, $AD289))</f>
        <v/>
      </c>
      <c r="C289" s="103"/>
      <c r="D289" s="59"/>
      <c r="E289" s="59"/>
      <c r="F289" s="60"/>
      <c r="G289" s="60"/>
      <c r="H289" s="60"/>
      <c r="I289" s="74"/>
      <c r="J289" s="46"/>
      <c r="K289" s="16"/>
      <c r="L289" s="16"/>
      <c r="S289" s="44" t="str">
        <f>IF(B289="","",COUNTIF(B$8:B289,B289))</f>
        <v/>
      </c>
      <c r="U289" s="44" t="str">
        <f t="shared" si="26"/>
        <v/>
      </c>
      <c r="V289" s="44" t="str">
        <f t="shared" si="27"/>
        <v/>
      </c>
      <c r="W289" s="44" t="str">
        <f t="shared" si="28"/>
        <v/>
      </c>
      <c r="X289" s="44" t="str">
        <f t="shared" si="24"/>
        <v/>
      </c>
      <c r="Z289" s="44" t="str">
        <f t="shared" si="25"/>
        <v/>
      </c>
      <c r="AA289" s="44" t="str">
        <f t="shared" si="29"/>
        <v/>
      </c>
      <c r="AD289" s="44" t="str">
        <f>IF($C289="","",MATCH($C289,選手基本データ入力!$AC$10:$AC340,0))</f>
        <v/>
      </c>
    </row>
    <row r="290" spans="1:30" ht="20.100000000000001" customHeight="1">
      <c r="A290" s="46"/>
      <c r="B290" s="58" t="str" cm="1">
        <f t="array" ref="B290">IF($C290="","",INDEX(選手基本データ入力!$B$10:$B341, $AD290))</f>
        <v/>
      </c>
      <c r="C290" s="103"/>
      <c r="D290" s="59"/>
      <c r="E290" s="59"/>
      <c r="F290" s="60"/>
      <c r="G290" s="60"/>
      <c r="H290" s="60"/>
      <c r="I290" s="74"/>
      <c r="J290" s="46"/>
      <c r="K290" s="16"/>
      <c r="L290" s="16"/>
      <c r="S290" s="44" t="str">
        <f>IF(B290="","",COUNTIF(B$8:B290,B290))</f>
        <v/>
      </c>
      <c r="U290" s="44" t="str">
        <f t="shared" si="26"/>
        <v/>
      </c>
      <c r="V290" s="44" t="str">
        <f t="shared" si="27"/>
        <v/>
      </c>
      <c r="W290" s="44" t="str">
        <f t="shared" si="28"/>
        <v/>
      </c>
      <c r="X290" s="44" t="str">
        <f t="shared" si="24"/>
        <v/>
      </c>
      <c r="Z290" s="44" t="str">
        <f t="shared" si="25"/>
        <v/>
      </c>
      <c r="AA290" s="44" t="str">
        <f t="shared" si="29"/>
        <v/>
      </c>
      <c r="AD290" s="44" t="str">
        <f>IF($C290="","",MATCH($C290,選手基本データ入力!$AC$10:$AC341,0))</f>
        <v/>
      </c>
    </row>
    <row r="291" spans="1:30" ht="20.100000000000001" customHeight="1">
      <c r="A291" s="46"/>
      <c r="B291" s="58" t="str" cm="1">
        <f t="array" ref="B291">IF($C291="","",INDEX(選手基本データ入力!$B$10:$B342, $AD291))</f>
        <v/>
      </c>
      <c r="C291" s="103"/>
      <c r="D291" s="59"/>
      <c r="E291" s="59"/>
      <c r="F291" s="60"/>
      <c r="G291" s="60"/>
      <c r="H291" s="60"/>
      <c r="I291" s="74"/>
      <c r="J291" s="46"/>
      <c r="K291" s="16"/>
      <c r="L291" s="16"/>
      <c r="S291" s="44" t="str">
        <f>IF(B291="","",COUNTIF(B$8:B291,B291))</f>
        <v/>
      </c>
      <c r="U291" s="44" t="str">
        <f t="shared" si="26"/>
        <v/>
      </c>
      <c r="V291" s="44" t="str">
        <f t="shared" si="27"/>
        <v/>
      </c>
      <c r="W291" s="44" t="str">
        <f t="shared" si="28"/>
        <v/>
      </c>
      <c r="X291" s="44" t="str">
        <f t="shared" si="24"/>
        <v/>
      </c>
      <c r="Z291" s="44" t="str">
        <f t="shared" si="25"/>
        <v/>
      </c>
      <c r="AA291" s="44" t="str">
        <f t="shared" si="29"/>
        <v/>
      </c>
      <c r="AD291" s="44" t="str">
        <f>IF($C291="","",MATCH($C291,選手基本データ入力!$AC$10:$AC342,0))</f>
        <v/>
      </c>
    </row>
    <row r="292" spans="1:30" ht="20.100000000000001" customHeight="1">
      <c r="A292" s="46"/>
      <c r="B292" s="58" t="str" cm="1">
        <f t="array" ref="B292">IF($C292="","",INDEX(選手基本データ入力!$B$10:$B343, $AD292))</f>
        <v/>
      </c>
      <c r="C292" s="103"/>
      <c r="D292" s="59"/>
      <c r="E292" s="59"/>
      <c r="F292" s="60"/>
      <c r="G292" s="60"/>
      <c r="H292" s="60"/>
      <c r="I292" s="74"/>
      <c r="J292" s="46"/>
      <c r="K292" s="16"/>
      <c r="L292" s="16"/>
      <c r="S292" s="44" t="str">
        <f>IF(B292="","",COUNTIF(B$8:B292,B292))</f>
        <v/>
      </c>
      <c r="U292" s="44" t="str">
        <f t="shared" si="26"/>
        <v/>
      </c>
      <c r="V292" s="44" t="str">
        <f t="shared" si="27"/>
        <v/>
      </c>
      <c r="W292" s="44" t="str">
        <f t="shared" si="28"/>
        <v/>
      </c>
      <c r="X292" s="44" t="str">
        <f t="shared" si="24"/>
        <v/>
      </c>
      <c r="Z292" s="44" t="str">
        <f t="shared" si="25"/>
        <v/>
      </c>
      <c r="AA292" s="44" t="str">
        <f t="shared" si="29"/>
        <v/>
      </c>
      <c r="AD292" s="44" t="str">
        <f>IF($C292="","",MATCH($C292,選手基本データ入力!$AC$10:$AC343,0))</f>
        <v/>
      </c>
    </row>
    <row r="293" spans="1:30" ht="20.100000000000001" customHeight="1">
      <c r="A293" s="46"/>
      <c r="B293" s="58" t="str" cm="1">
        <f t="array" ref="B293">IF($C293="","",INDEX(選手基本データ入力!$B$10:$B344, $AD293))</f>
        <v/>
      </c>
      <c r="C293" s="103"/>
      <c r="D293" s="59"/>
      <c r="E293" s="59"/>
      <c r="F293" s="60"/>
      <c r="G293" s="60"/>
      <c r="H293" s="60"/>
      <c r="I293" s="74"/>
      <c r="J293" s="46"/>
      <c r="K293" s="16"/>
      <c r="L293" s="16"/>
      <c r="S293" s="44" t="str">
        <f>IF(B293="","",COUNTIF(B$8:B293,B293))</f>
        <v/>
      </c>
      <c r="U293" s="44" t="str">
        <f t="shared" si="26"/>
        <v/>
      </c>
      <c r="V293" s="44" t="str">
        <f t="shared" si="27"/>
        <v/>
      </c>
      <c r="W293" s="44" t="str">
        <f t="shared" si="28"/>
        <v/>
      </c>
      <c r="X293" s="44" t="str">
        <f t="shared" si="24"/>
        <v/>
      </c>
      <c r="Z293" s="44" t="str">
        <f t="shared" si="25"/>
        <v/>
      </c>
      <c r="AA293" s="44" t="str">
        <f t="shared" si="29"/>
        <v/>
      </c>
      <c r="AD293" s="44" t="str">
        <f>IF($C293="","",MATCH($C293,選手基本データ入力!$AC$10:$AC344,0))</f>
        <v/>
      </c>
    </row>
    <row r="294" spans="1:30" ht="20.100000000000001" customHeight="1">
      <c r="A294" s="46"/>
      <c r="B294" s="58" t="str" cm="1">
        <f t="array" ref="B294">IF($C294="","",INDEX(選手基本データ入力!$B$10:$B345, $AD294))</f>
        <v/>
      </c>
      <c r="C294" s="103"/>
      <c r="D294" s="59"/>
      <c r="E294" s="59"/>
      <c r="F294" s="60"/>
      <c r="G294" s="60"/>
      <c r="H294" s="60"/>
      <c r="I294" s="74"/>
      <c r="J294" s="46"/>
      <c r="K294" s="16"/>
      <c r="L294" s="16"/>
      <c r="S294" s="44" t="str">
        <f>IF(B294="","",COUNTIF(B$8:B294,B294))</f>
        <v/>
      </c>
      <c r="U294" s="44" t="str">
        <f t="shared" si="26"/>
        <v/>
      </c>
      <c r="V294" s="44" t="str">
        <f t="shared" si="27"/>
        <v/>
      </c>
      <c r="W294" s="44" t="str">
        <f t="shared" si="28"/>
        <v/>
      </c>
      <c r="X294" s="44" t="str">
        <f t="shared" si="24"/>
        <v/>
      </c>
      <c r="Z294" s="44" t="str">
        <f t="shared" si="25"/>
        <v/>
      </c>
      <c r="AA294" s="44" t="str">
        <f t="shared" si="29"/>
        <v/>
      </c>
      <c r="AD294" s="44" t="str">
        <f>IF($C294="","",MATCH($C294,選手基本データ入力!$AC$10:$AC345,0))</f>
        <v/>
      </c>
    </row>
    <row r="295" spans="1:30" ht="20.100000000000001" customHeight="1">
      <c r="A295" s="46"/>
      <c r="B295" s="58" t="str" cm="1">
        <f t="array" ref="B295">IF($C295="","",INDEX(選手基本データ入力!$B$10:$B346, $AD295))</f>
        <v/>
      </c>
      <c r="C295" s="103"/>
      <c r="D295" s="59"/>
      <c r="E295" s="59"/>
      <c r="F295" s="60"/>
      <c r="G295" s="60"/>
      <c r="H295" s="60"/>
      <c r="I295" s="74"/>
      <c r="J295" s="46"/>
      <c r="K295" s="16"/>
      <c r="L295" s="16"/>
      <c r="S295" s="44" t="str">
        <f>IF(B295="","",COUNTIF(B$8:B295,B295))</f>
        <v/>
      </c>
      <c r="U295" s="44" t="str">
        <f t="shared" si="26"/>
        <v/>
      </c>
      <c r="V295" s="44" t="str">
        <f t="shared" si="27"/>
        <v/>
      </c>
      <c r="W295" s="44" t="str">
        <f t="shared" si="28"/>
        <v/>
      </c>
      <c r="X295" s="44" t="str">
        <f t="shared" si="24"/>
        <v/>
      </c>
      <c r="Z295" s="44" t="str">
        <f t="shared" si="25"/>
        <v/>
      </c>
      <c r="AA295" s="44" t="str">
        <f t="shared" si="29"/>
        <v/>
      </c>
      <c r="AD295" s="44" t="str">
        <f>IF($C295="","",MATCH($C295,選手基本データ入力!$AC$10:$AC346,0))</f>
        <v/>
      </c>
    </row>
    <row r="296" spans="1:30" ht="20.100000000000001" customHeight="1">
      <c r="A296" s="46"/>
      <c r="B296" s="58" t="str" cm="1">
        <f t="array" ref="B296">IF($C296="","",INDEX(選手基本データ入力!$B$10:$B347, $AD296))</f>
        <v/>
      </c>
      <c r="C296" s="103"/>
      <c r="D296" s="59"/>
      <c r="E296" s="59"/>
      <c r="F296" s="60"/>
      <c r="G296" s="60"/>
      <c r="H296" s="60"/>
      <c r="I296" s="74"/>
      <c r="J296" s="46"/>
      <c r="K296" s="16"/>
      <c r="L296" s="16"/>
      <c r="S296" s="44" t="str">
        <f>IF(B296="","",COUNTIF(B$8:B296,B296))</f>
        <v/>
      </c>
      <c r="U296" s="44" t="str">
        <f t="shared" si="26"/>
        <v/>
      </c>
      <c r="V296" s="44" t="str">
        <f t="shared" si="27"/>
        <v/>
      </c>
      <c r="W296" s="44" t="str">
        <f t="shared" si="28"/>
        <v/>
      </c>
      <c r="X296" s="44" t="str">
        <f t="shared" si="24"/>
        <v/>
      </c>
      <c r="Z296" s="44" t="str">
        <f t="shared" si="25"/>
        <v/>
      </c>
      <c r="AA296" s="44" t="str">
        <f t="shared" si="29"/>
        <v/>
      </c>
      <c r="AD296" s="44" t="str">
        <f>IF($C296="","",MATCH($C296,選手基本データ入力!$AC$10:$AC347,0))</f>
        <v/>
      </c>
    </row>
    <row r="297" spans="1:30" ht="20.100000000000001" customHeight="1">
      <c r="A297" s="46"/>
      <c r="B297" s="58" t="str" cm="1">
        <f t="array" ref="B297">IF($C297="","",INDEX(選手基本データ入力!$B$10:$B348, $AD297))</f>
        <v/>
      </c>
      <c r="C297" s="103"/>
      <c r="D297" s="59"/>
      <c r="E297" s="59"/>
      <c r="F297" s="60"/>
      <c r="G297" s="60"/>
      <c r="H297" s="60"/>
      <c r="I297" s="74"/>
      <c r="J297" s="46"/>
      <c r="K297" s="16"/>
      <c r="L297" s="16"/>
      <c r="S297" s="44" t="str">
        <f>IF(B297="","",COUNTIF(B$8:B297,B297))</f>
        <v/>
      </c>
      <c r="U297" s="44" t="str">
        <f t="shared" si="26"/>
        <v/>
      </c>
      <c r="V297" s="44" t="str">
        <f t="shared" si="27"/>
        <v/>
      </c>
      <c r="W297" s="44" t="str">
        <f t="shared" si="28"/>
        <v/>
      </c>
      <c r="X297" s="44" t="str">
        <f t="shared" si="24"/>
        <v/>
      </c>
      <c r="Z297" s="44" t="str">
        <f t="shared" si="25"/>
        <v/>
      </c>
      <c r="AA297" s="44" t="str">
        <f t="shared" si="29"/>
        <v/>
      </c>
      <c r="AD297" s="44" t="str">
        <f>IF($C297="","",MATCH($C297,選手基本データ入力!$AC$10:$AC348,0))</f>
        <v/>
      </c>
    </row>
    <row r="298" spans="1:30" ht="20.100000000000001" customHeight="1">
      <c r="A298" s="46"/>
      <c r="B298" s="58" t="str" cm="1">
        <f t="array" ref="B298">IF($C298="","",INDEX(選手基本データ入力!$B$10:$B349, $AD298))</f>
        <v/>
      </c>
      <c r="C298" s="103"/>
      <c r="D298" s="59"/>
      <c r="E298" s="59"/>
      <c r="F298" s="60"/>
      <c r="G298" s="60"/>
      <c r="H298" s="60"/>
      <c r="I298" s="74"/>
      <c r="J298" s="46"/>
      <c r="K298" s="16"/>
      <c r="L298" s="16"/>
      <c r="S298" s="44" t="str">
        <f>IF(B298="","",COUNTIF(B$8:B298,B298))</f>
        <v/>
      </c>
      <c r="U298" s="44" t="str">
        <f t="shared" si="26"/>
        <v/>
      </c>
      <c r="V298" s="44" t="str">
        <f t="shared" si="27"/>
        <v/>
      </c>
      <c r="W298" s="44" t="str">
        <f t="shared" si="28"/>
        <v/>
      </c>
      <c r="X298" s="44" t="str">
        <f t="shared" si="24"/>
        <v/>
      </c>
      <c r="Z298" s="44" t="str">
        <f t="shared" si="25"/>
        <v/>
      </c>
      <c r="AA298" s="44" t="str">
        <f t="shared" si="29"/>
        <v/>
      </c>
      <c r="AD298" s="44" t="str">
        <f>IF($C298="","",MATCH($C298,選手基本データ入力!$AC$10:$AC349,0))</f>
        <v/>
      </c>
    </row>
    <row r="299" spans="1:30" ht="20.100000000000001" customHeight="1">
      <c r="A299" s="46"/>
      <c r="B299" s="58" t="str" cm="1">
        <f t="array" ref="B299">IF($C299="","",INDEX(選手基本データ入力!$B$10:$B350, $AD299))</f>
        <v/>
      </c>
      <c r="C299" s="103"/>
      <c r="D299" s="59"/>
      <c r="E299" s="59"/>
      <c r="F299" s="60"/>
      <c r="G299" s="60"/>
      <c r="H299" s="60"/>
      <c r="I299" s="74"/>
      <c r="J299" s="46"/>
      <c r="K299" s="16"/>
      <c r="L299" s="16"/>
      <c r="S299" s="44" t="str">
        <f>IF(B299="","",COUNTIF(B$8:B299,B299))</f>
        <v/>
      </c>
      <c r="U299" s="44" t="str">
        <f t="shared" si="26"/>
        <v/>
      </c>
      <c r="V299" s="44" t="str">
        <f t="shared" si="27"/>
        <v/>
      </c>
      <c r="W299" s="44" t="str">
        <f t="shared" si="28"/>
        <v/>
      </c>
      <c r="X299" s="44" t="str">
        <f t="shared" si="24"/>
        <v/>
      </c>
      <c r="Z299" s="44" t="str">
        <f t="shared" si="25"/>
        <v/>
      </c>
      <c r="AA299" s="44" t="str">
        <f t="shared" si="29"/>
        <v/>
      </c>
      <c r="AD299" s="44" t="str">
        <f>IF($C299="","",MATCH($C299,選手基本データ入力!$AC$10:$AC350,0))</f>
        <v/>
      </c>
    </row>
    <row r="300" spans="1:30" ht="20.100000000000001" customHeight="1">
      <c r="A300" s="46"/>
      <c r="B300" s="58" t="str" cm="1">
        <f t="array" ref="B300">IF($C300="","",INDEX(選手基本データ入力!$B$10:$B351, $AD300))</f>
        <v/>
      </c>
      <c r="C300" s="103"/>
      <c r="D300" s="59"/>
      <c r="E300" s="59"/>
      <c r="F300" s="60"/>
      <c r="G300" s="60"/>
      <c r="H300" s="60"/>
      <c r="I300" s="74"/>
      <c r="J300" s="46"/>
      <c r="K300" s="16"/>
      <c r="L300" s="16"/>
      <c r="S300" s="44" t="str">
        <f>IF(B300="","",COUNTIF(B$8:B300,B300))</f>
        <v/>
      </c>
      <c r="U300" s="44" t="str">
        <f t="shared" si="26"/>
        <v/>
      </c>
      <c r="V300" s="44" t="str">
        <f t="shared" si="27"/>
        <v/>
      </c>
      <c r="W300" s="44" t="str">
        <f t="shared" si="28"/>
        <v/>
      </c>
      <c r="X300" s="44" t="str">
        <f t="shared" si="24"/>
        <v/>
      </c>
      <c r="Z300" s="44" t="str">
        <f t="shared" si="25"/>
        <v/>
      </c>
      <c r="AA300" s="44" t="str">
        <f t="shared" si="29"/>
        <v/>
      </c>
      <c r="AD300" s="44" t="str">
        <f>IF($C300="","",MATCH($C300,選手基本データ入力!$AC$10:$AC351,0))</f>
        <v/>
      </c>
    </row>
    <row r="301" spans="1:30" ht="20.100000000000001" customHeight="1">
      <c r="A301" s="46"/>
      <c r="B301" s="58" t="str" cm="1">
        <f t="array" ref="B301">IF($C301="","",INDEX(選手基本データ入力!$B$10:$B352, $AD301))</f>
        <v/>
      </c>
      <c r="C301" s="103"/>
      <c r="D301" s="59"/>
      <c r="E301" s="59"/>
      <c r="F301" s="60"/>
      <c r="G301" s="60"/>
      <c r="H301" s="60"/>
      <c r="I301" s="74"/>
      <c r="J301" s="46"/>
      <c r="K301" s="16"/>
      <c r="L301" s="16"/>
      <c r="S301" s="44" t="str">
        <f>IF(B301="","",COUNTIF(B$8:B301,B301))</f>
        <v/>
      </c>
      <c r="U301" s="44" t="str">
        <f t="shared" si="26"/>
        <v/>
      </c>
      <c r="V301" s="44" t="str">
        <f t="shared" si="27"/>
        <v/>
      </c>
      <c r="W301" s="44" t="str">
        <f t="shared" si="28"/>
        <v/>
      </c>
      <c r="X301" s="44" t="str">
        <f t="shared" si="24"/>
        <v/>
      </c>
      <c r="Z301" s="44" t="str">
        <f t="shared" si="25"/>
        <v/>
      </c>
      <c r="AA301" s="44" t="str">
        <f t="shared" si="29"/>
        <v/>
      </c>
      <c r="AD301" s="44" t="str">
        <f>IF($C301="","",MATCH($C301,選手基本データ入力!$AC$10:$AC352,0))</f>
        <v/>
      </c>
    </row>
    <row r="302" spans="1:30" ht="20.100000000000001" customHeight="1">
      <c r="A302" s="46"/>
      <c r="B302" s="58" t="str" cm="1">
        <f t="array" ref="B302">IF($C302="","",INDEX(選手基本データ入力!$B$10:$B353, $AD302))</f>
        <v/>
      </c>
      <c r="C302" s="103"/>
      <c r="D302" s="59"/>
      <c r="E302" s="59"/>
      <c r="F302" s="60"/>
      <c r="G302" s="60"/>
      <c r="H302" s="60"/>
      <c r="I302" s="74"/>
      <c r="J302" s="46"/>
      <c r="K302" s="16"/>
      <c r="L302" s="16"/>
      <c r="S302" s="44" t="str">
        <f>IF(B302="","",COUNTIF(B$8:B302,B302))</f>
        <v/>
      </c>
      <c r="U302" s="44" t="str">
        <f t="shared" si="26"/>
        <v/>
      </c>
      <c r="V302" s="44" t="str">
        <f t="shared" si="27"/>
        <v/>
      </c>
      <c r="W302" s="44" t="str">
        <f t="shared" si="28"/>
        <v/>
      </c>
      <c r="X302" s="44" t="str">
        <f t="shared" si="24"/>
        <v/>
      </c>
      <c r="Z302" s="44" t="str">
        <f t="shared" si="25"/>
        <v/>
      </c>
      <c r="AA302" s="44" t="str">
        <f t="shared" si="29"/>
        <v/>
      </c>
      <c r="AD302" s="44" t="str">
        <f>IF($C302="","",MATCH($C302,選手基本データ入力!$AC$10:$AC353,0))</f>
        <v/>
      </c>
    </row>
    <row r="303" spans="1:30" ht="20.100000000000001" customHeight="1">
      <c r="A303" s="46"/>
      <c r="B303" s="58" t="str" cm="1">
        <f t="array" ref="B303">IF($C303="","",INDEX(選手基本データ入力!$B$10:$B354, $AD303))</f>
        <v/>
      </c>
      <c r="C303" s="103"/>
      <c r="D303" s="59"/>
      <c r="E303" s="59"/>
      <c r="F303" s="60"/>
      <c r="G303" s="60"/>
      <c r="H303" s="60"/>
      <c r="I303" s="74"/>
      <c r="J303" s="46"/>
      <c r="K303" s="16"/>
      <c r="L303" s="16"/>
      <c r="S303" s="44" t="str">
        <f>IF(B303="","",COUNTIF(B$8:B303,B303))</f>
        <v/>
      </c>
      <c r="U303" s="44" t="str">
        <f t="shared" si="26"/>
        <v/>
      </c>
      <c r="V303" s="44" t="str">
        <f t="shared" si="27"/>
        <v/>
      </c>
      <c r="W303" s="44" t="str">
        <f t="shared" si="28"/>
        <v/>
      </c>
      <c r="X303" s="44" t="str">
        <f t="shared" si="24"/>
        <v/>
      </c>
      <c r="Z303" s="44" t="str">
        <f t="shared" si="25"/>
        <v/>
      </c>
      <c r="AA303" s="44" t="str">
        <f t="shared" si="29"/>
        <v/>
      </c>
      <c r="AD303" s="44" t="str">
        <f>IF($C303="","",MATCH($C303,選手基本データ入力!$AC$10:$AC354,0))</f>
        <v/>
      </c>
    </row>
    <row r="304" spans="1:30" ht="20.100000000000001" customHeight="1">
      <c r="A304" s="46"/>
      <c r="B304" s="58" t="str" cm="1">
        <f t="array" ref="B304">IF($C304="","",INDEX(選手基本データ入力!$B$10:$B355, $AD304))</f>
        <v/>
      </c>
      <c r="C304" s="103"/>
      <c r="D304" s="59"/>
      <c r="E304" s="59"/>
      <c r="F304" s="60"/>
      <c r="G304" s="60"/>
      <c r="H304" s="60"/>
      <c r="I304" s="74"/>
      <c r="J304" s="46"/>
      <c r="K304" s="16"/>
      <c r="L304" s="16"/>
      <c r="S304" s="44" t="str">
        <f>IF(B304="","",COUNTIF(B$8:B304,B304))</f>
        <v/>
      </c>
      <c r="U304" s="44" t="str">
        <f t="shared" si="26"/>
        <v/>
      </c>
      <c r="V304" s="44" t="str">
        <f t="shared" si="27"/>
        <v/>
      </c>
      <c r="W304" s="44" t="str">
        <f t="shared" si="28"/>
        <v/>
      </c>
      <c r="X304" s="44" t="str">
        <f t="shared" si="24"/>
        <v/>
      </c>
      <c r="Z304" s="44" t="str">
        <f t="shared" si="25"/>
        <v/>
      </c>
      <c r="AA304" s="44" t="str">
        <f t="shared" si="29"/>
        <v/>
      </c>
      <c r="AD304" s="44" t="str">
        <f>IF($C304="","",MATCH($C304,選手基本データ入力!$AC$10:$AC355,0))</f>
        <v/>
      </c>
    </row>
    <row r="305" spans="1:30" ht="20.100000000000001" customHeight="1">
      <c r="A305" s="46"/>
      <c r="B305" s="58" t="str" cm="1">
        <f t="array" ref="B305">IF($C305="","",INDEX(選手基本データ入力!$B$10:$B356, $AD305))</f>
        <v/>
      </c>
      <c r="C305" s="103"/>
      <c r="D305" s="59"/>
      <c r="E305" s="59"/>
      <c r="F305" s="60"/>
      <c r="G305" s="60"/>
      <c r="H305" s="60"/>
      <c r="I305" s="74"/>
      <c r="J305" s="46"/>
      <c r="K305" s="16"/>
      <c r="L305" s="16"/>
      <c r="S305" s="44" t="str">
        <f>IF(B305="","",COUNTIF(B$8:B305,B305))</f>
        <v/>
      </c>
      <c r="U305" s="44" t="str">
        <f t="shared" si="26"/>
        <v/>
      </c>
      <c r="V305" s="44" t="str">
        <f t="shared" si="27"/>
        <v/>
      </c>
      <c r="W305" s="44" t="str">
        <f t="shared" si="28"/>
        <v/>
      </c>
      <c r="X305" s="44" t="str">
        <f t="shared" si="24"/>
        <v/>
      </c>
      <c r="Z305" s="44" t="str">
        <f t="shared" si="25"/>
        <v/>
      </c>
      <c r="AA305" s="44" t="str">
        <f t="shared" si="29"/>
        <v/>
      </c>
      <c r="AD305" s="44" t="str">
        <f>IF($C305="","",MATCH($C305,選手基本データ入力!$AC$10:$AC356,0))</f>
        <v/>
      </c>
    </row>
    <row r="306" spans="1:30" ht="20.100000000000001" customHeight="1">
      <c r="A306" s="46"/>
      <c r="B306" s="58" t="str" cm="1">
        <f t="array" ref="B306">IF($C306="","",INDEX(選手基本データ入力!$B$10:$B357, $AD306))</f>
        <v/>
      </c>
      <c r="C306" s="103"/>
      <c r="D306" s="59"/>
      <c r="E306" s="59"/>
      <c r="F306" s="60"/>
      <c r="G306" s="60"/>
      <c r="H306" s="60"/>
      <c r="I306" s="74"/>
      <c r="J306" s="46"/>
      <c r="K306" s="16"/>
      <c r="L306" s="16"/>
      <c r="S306" s="44" t="str">
        <f>IF(B306="","",COUNTIF(B$8:B306,B306))</f>
        <v/>
      </c>
      <c r="U306" s="44" t="str">
        <f t="shared" si="26"/>
        <v/>
      </c>
      <c r="V306" s="44" t="str">
        <f t="shared" si="27"/>
        <v/>
      </c>
      <c r="W306" s="44" t="str">
        <f t="shared" si="28"/>
        <v/>
      </c>
      <c r="X306" s="44" t="str">
        <f t="shared" si="24"/>
        <v/>
      </c>
      <c r="Z306" s="44" t="str">
        <f t="shared" si="25"/>
        <v/>
      </c>
      <c r="AA306" s="44" t="str">
        <f t="shared" si="29"/>
        <v/>
      </c>
      <c r="AD306" s="44" t="str">
        <f>IF($C306="","",MATCH($C306,選手基本データ入力!$AC$10:$AC357,0))</f>
        <v/>
      </c>
    </row>
    <row r="307" spans="1:30" ht="20.100000000000001" customHeight="1" thickBot="1">
      <c r="A307" s="46"/>
      <c r="B307" s="61" t="str" cm="1">
        <f t="array" ref="B307">IF($C307="","",INDEX(選手基本データ入力!$B$10:$B358, $AD307))</f>
        <v/>
      </c>
      <c r="C307" s="104"/>
      <c r="D307" s="62"/>
      <c r="E307" s="62"/>
      <c r="F307" s="63"/>
      <c r="G307" s="63"/>
      <c r="H307" s="63"/>
      <c r="I307" s="75"/>
      <c r="J307" s="46"/>
      <c r="K307" s="16"/>
      <c r="L307" s="16"/>
      <c r="S307" s="44" t="str">
        <f>IF(B307="","",COUNTIF(B$8:B307,B307))</f>
        <v/>
      </c>
      <c r="U307" s="44" t="str">
        <f t="shared" si="26"/>
        <v/>
      </c>
      <c r="V307" s="44" t="str">
        <f t="shared" si="27"/>
        <v/>
      </c>
      <c r="W307" s="44" t="str">
        <f t="shared" si="28"/>
        <v/>
      </c>
      <c r="X307" s="44" t="str">
        <f t="shared" si="24"/>
        <v/>
      </c>
      <c r="Z307" s="44" t="str">
        <f t="shared" si="25"/>
        <v/>
      </c>
      <c r="AA307" s="44" t="str">
        <f t="shared" si="29"/>
        <v/>
      </c>
      <c r="AD307" s="44" t="str">
        <f>IF($C307="","",MATCH($C307,選手基本データ入力!$AC$10:$AC358,0))</f>
        <v/>
      </c>
    </row>
    <row r="308" spans="1:30" ht="20.100000000000001" customHeight="1">
      <c r="A308" s="46"/>
      <c r="B308" s="46"/>
      <c r="C308" s="46"/>
      <c r="D308" s="46"/>
      <c r="E308" s="46"/>
      <c r="F308" s="46"/>
      <c r="G308" s="46"/>
      <c r="H308" s="46"/>
      <c r="I308" s="46"/>
      <c r="J308" s="46"/>
      <c r="K308" s="16"/>
      <c r="L308" s="16"/>
    </row>
    <row r="309" spans="1:30" ht="20.100000000000001" customHeight="1">
      <c r="A309" s="46"/>
      <c r="B309" s="12" t="s">
        <v>130</v>
      </c>
      <c r="C309" s="46"/>
      <c r="D309" s="46"/>
      <c r="E309" s="46"/>
      <c r="F309" s="46"/>
      <c r="G309" s="46"/>
      <c r="H309" s="46"/>
      <c r="I309" s="46"/>
      <c r="J309" s="46"/>
      <c r="K309" s="16"/>
      <c r="L309" s="16"/>
    </row>
    <row r="310" spans="1:30" ht="20.100000000000001" customHeight="1">
      <c r="A310" s="46"/>
      <c r="B310" s="46"/>
      <c r="C310" s="46"/>
      <c r="D310" s="46"/>
      <c r="E310" s="46"/>
      <c r="F310" s="46"/>
      <c r="G310" s="46"/>
      <c r="H310" s="46"/>
      <c r="I310" s="46"/>
      <c r="J310" s="46"/>
      <c r="K310" s="16"/>
      <c r="L310" s="16"/>
    </row>
  </sheetData>
  <mergeCells count="6">
    <mergeCell ref="F6:H6"/>
    <mergeCell ref="B6:B7"/>
    <mergeCell ref="I6:I7"/>
    <mergeCell ref="E6:E7"/>
    <mergeCell ref="D6:D7"/>
    <mergeCell ref="C6:C7"/>
  </mergeCells>
  <phoneticPr fontId="1"/>
  <dataValidations count="5">
    <dataValidation type="list" allowBlank="1" showInputMessage="1" showErrorMessage="1" sqref="C308:C310" xr:uid="{621D2BD9-D5B3-4C1B-92A7-C0D3BAC73BBC}">
      <formula1>INDIRECT("_選手データ[漢字氏名]")</formula1>
    </dataValidation>
    <dataValidation allowBlank="1" showInputMessage="1" showErrorMessage="1" prompt="右図を参照してクラス「番号」を入力してください" sqref="I8:I307" xr:uid="{89863D2F-A504-4E5E-83A2-51E1D7CF1895}"/>
    <dataValidation allowBlank="1" showInputMessage="1" showErrorMessage="1" prompt="氏名を選択すると自動で入力します。触らないでください！！！！" sqref="B8:B307" xr:uid="{C92C7A52-7749-4D43-A0D4-A5CF3DB2FD6E}"/>
    <dataValidation type="list" allowBlank="1" showInputMessage="1" showErrorMessage="1" sqref="D8:D307" xr:uid="{BEDABBC7-13F5-4F96-BF82-D9BACA5A19F9}">
      <formula1>"自由形,背泳ぎ,平泳ぎ,バタフライ,個人メドレー"</formula1>
    </dataValidation>
    <dataValidation type="list" allowBlank="1" showInputMessage="1" showErrorMessage="1" sqref="E8:E307" xr:uid="{08E4E395-C839-4D08-A939-D09E9B8AEDB6}">
      <formula1>"25m,50m,100m,200m,400m,800m,1500m,300m,75m"</formula1>
    </dataValidation>
  </dataValidations>
  <pageMargins left="0.7" right="0.7" top="0.75" bottom="0.75" header="0.3" footer="0.3"/>
  <pageSetup paperSize="9" orientation="portrait" horizontalDpi="0" verticalDpi="0" r:id="rId1"/>
  <colBreaks count="1" manualBreakCount="1">
    <brk id="10" min="5" max="30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7BF58326-4840-4738-822E-736A5793740C}">
          <x14:formula1>
            <xm:f>選手基本データ入力!$AC$10:$AC$59</xm:f>
          </x14:formula1>
          <xm:sqref>C8:C307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DD675-A9FC-4603-A3A2-31533FB21050}">
  <sheetPr codeName="Sheet8">
    <tabColor theme="1" tint="0.34998626667073579"/>
  </sheetPr>
  <dimension ref="A1:Z28"/>
  <sheetViews>
    <sheetView zoomScaleNormal="100" workbookViewId="0">
      <selection activeCell="I5" sqref="I5"/>
    </sheetView>
  </sheetViews>
  <sheetFormatPr defaultRowHeight="13.5"/>
  <cols>
    <col min="1" max="1" width="10.5" bestFit="1" customWidth="1"/>
    <col min="6" max="6" width="13" style="2" bestFit="1" customWidth="1"/>
    <col min="7" max="8" width="20.625" style="2" customWidth="1"/>
    <col min="9" max="9" width="19.25" style="2" bestFit="1" customWidth="1"/>
    <col min="11" max="11" width="12.125" customWidth="1"/>
    <col min="13" max="13" width="10.25" customWidth="1"/>
    <col min="14" max="14" width="17.75" customWidth="1"/>
    <col min="16" max="16" width="16.5" customWidth="1"/>
    <col min="18" max="18" width="17.75" customWidth="1"/>
    <col min="19" max="19" width="17" customWidth="1"/>
    <col min="21" max="21" width="12.125" customWidth="1"/>
    <col min="23" max="24" width="12.125" customWidth="1"/>
    <col min="25" max="25" width="17.75" customWidth="1"/>
    <col min="26" max="26" width="17" customWidth="1"/>
  </cols>
  <sheetData>
    <row r="1" spans="1:26">
      <c r="A1" t="s">
        <v>31</v>
      </c>
      <c r="F1" s="2" t="s">
        <v>25</v>
      </c>
      <c r="K1" t="s">
        <v>92</v>
      </c>
      <c r="P1" t="s">
        <v>20</v>
      </c>
      <c r="U1" t="s">
        <v>21</v>
      </c>
    </row>
    <row r="2" spans="1:26">
      <c r="A2" s="33" t="s">
        <v>200</v>
      </c>
      <c r="F2" s="2" t="s">
        <v>133</v>
      </c>
      <c r="G2" s="2" t="s">
        <v>94</v>
      </c>
      <c r="H2" s="2" t="s">
        <v>96</v>
      </c>
      <c r="I2" s="2" t="s">
        <v>95</v>
      </c>
      <c r="K2" t="s">
        <v>34</v>
      </c>
      <c r="L2" t="s">
        <v>7</v>
      </c>
      <c r="M2" t="s">
        <v>35</v>
      </c>
      <c r="N2" t="s">
        <v>44</v>
      </c>
      <c r="P2" t="s">
        <v>43</v>
      </c>
      <c r="Q2" t="s">
        <v>20</v>
      </c>
      <c r="R2" t="s">
        <v>45</v>
      </c>
      <c r="S2" t="s">
        <v>46</v>
      </c>
      <c r="U2" t="s">
        <v>54</v>
      </c>
      <c r="V2" t="s">
        <v>21</v>
      </c>
      <c r="W2" t="s">
        <v>55</v>
      </c>
      <c r="X2" t="s">
        <v>102</v>
      </c>
      <c r="Y2" t="s">
        <v>56</v>
      </c>
      <c r="Z2" t="s">
        <v>57</v>
      </c>
    </row>
    <row r="3" spans="1:26">
      <c r="A3" t="s">
        <v>132</v>
      </c>
      <c r="F3" s="2" t="s">
        <v>97</v>
      </c>
      <c r="G3" s="2" t="s">
        <v>207</v>
      </c>
      <c r="H3" s="2" t="s">
        <v>210</v>
      </c>
      <c r="I3" s="2" t="s">
        <v>97</v>
      </c>
      <c r="K3">
        <v>1</v>
      </c>
      <c r="L3" t="s">
        <v>36</v>
      </c>
      <c r="M3" t="s">
        <v>37</v>
      </c>
      <c r="N3">
        <v>1</v>
      </c>
      <c r="P3">
        <v>1</v>
      </c>
      <c r="Q3" t="s">
        <v>47</v>
      </c>
      <c r="R3">
        <v>1</v>
      </c>
      <c r="S3">
        <v>1</v>
      </c>
      <c r="U3">
        <v>1</v>
      </c>
      <c r="V3" t="s">
        <v>58</v>
      </c>
      <c r="X3" s="2" t="s">
        <v>103</v>
      </c>
      <c r="Y3">
        <v>1</v>
      </c>
      <c r="Z3">
        <v>1</v>
      </c>
    </row>
    <row r="4" spans="1:26">
      <c r="A4" t="s">
        <v>32</v>
      </c>
      <c r="F4" s="2" t="s">
        <v>205</v>
      </c>
      <c r="G4" s="2" t="s">
        <v>209</v>
      </c>
      <c r="H4" s="2" t="s">
        <v>211</v>
      </c>
      <c r="I4" s="2" t="s">
        <v>205</v>
      </c>
      <c r="K4">
        <v>2</v>
      </c>
      <c r="L4" t="s">
        <v>38</v>
      </c>
      <c r="M4" t="s">
        <v>39</v>
      </c>
      <c r="N4">
        <v>2</v>
      </c>
      <c r="P4">
        <v>2</v>
      </c>
      <c r="Q4" t="s">
        <v>48</v>
      </c>
      <c r="R4">
        <v>2</v>
      </c>
      <c r="S4">
        <v>2</v>
      </c>
      <c r="U4">
        <v>2</v>
      </c>
      <c r="V4" t="s">
        <v>59</v>
      </c>
      <c r="X4" s="2" t="s">
        <v>104</v>
      </c>
      <c r="Y4">
        <v>2</v>
      </c>
      <c r="Z4">
        <v>2</v>
      </c>
    </row>
    <row r="5" spans="1:26">
      <c r="A5" s="33">
        <v>45970</v>
      </c>
      <c r="K5">
        <v>3</v>
      </c>
      <c r="L5" t="s">
        <v>40</v>
      </c>
      <c r="M5" t="s">
        <v>41</v>
      </c>
      <c r="N5">
        <v>3</v>
      </c>
      <c r="P5">
        <v>3</v>
      </c>
      <c r="Q5" t="s">
        <v>49</v>
      </c>
      <c r="R5">
        <v>3</v>
      </c>
      <c r="S5">
        <v>3</v>
      </c>
      <c r="U5">
        <v>3</v>
      </c>
      <c r="V5" t="s">
        <v>60</v>
      </c>
      <c r="W5" t="s">
        <v>67</v>
      </c>
      <c r="X5" s="2" t="s">
        <v>105</v>
      </c>
      <c r="Y5">
        <v>3</v>
      </c>
      <c r="Z5">
        <v>3</v>
      </c>
    </row>
    <row r="6" spans="1:26">
      <c r="A6" t="s">
        <v>33</v>
      </c>
      <c r="K6">
        <v>4</v>
      </c>
      <c r="L6" t="s">
        <v>42</v>
      </c>
      <c r="M6" t="s">
        <v>41</v>
      </c>
      <c r="N6">
        <v>4</v>
      </c>
      <c r="P6">
        <v>4</v>
      </c>
      <c r="Q6" t="s">
        <v>50</v>
      </c>
      <c r="R6">
        <v>4</v>
      </c>
      <c r="S6">
        <v>4</v>
      </c>
      <c r="U6">
        <v>4</v>
      </c>
      <c r="V6" t="s">
        <v>61</v>
      </c>
      <c r="W6" t="s">
        <v>68</v>
      </c>
      <c r="X6" s="2" t="s">
        <v>106</v>
      </c>
      <c r="Y6">
        <v>4</v>
      </c>
      <c r="Z6">
        <v>4</v>
      </c>
    </row>
    <row r="7" spans="1:26">
      <c r="A7" s="33">
        <v>45970</v>
      </c>
      <c r="P7">
        <v>5</v>
      </c>
      <c r="Q7" t="s">
        <v>51</v>
      </c>
      <c r="R7">
        <v>5</v>
      </c>
      <c r="S7">
        <v>5</v>
      </c>
      <c r="U7">
        <v>5</v>
      </c>
      <c r="V7" t="s">
        <v>62</v>
      </c>
      <c r="W7" t="s">
        <v>69</v>
      </c>
      <c r="X7" s="2" t="s">
        <v>107</v>
      </c>
      <c r="Y7">
        <v>5</v>
      </c>
      <c r="Z7">
        <v>6</v>
      </c>
    </row>
    <row r="8" spans="1:26">
      <c r="P8">
        <v>6</v>
      </c>
      <c r="Q8" t="s">
        <v>52</v>
      </c>
      <c r="R8">
        <v>6</v>
      </c>
      <c r="S8">
        <v>6</v>
      </c>
      <c r="U8">
        <v>6</v>
      </c>
      <c r="V8" t="s">
        <v>63</v>
      </c>
      <c r="W8" t="s">
        <v>70</v>
      </c>
      <c r="X8" s="2" t="s">
        <v>108</v>
      </c>
      <c r="Y8">
        <v>6</v>
      </c>
      <c r="Z8">
        <v>7</v>
      </c>
    </row>
    <row r="9" spans="1:26">
      <c r="P9">
        <v>7</v>
      </c>
      <c r="Q9" t="s">
        <v>53</v>
      </c>
      <c r="R9">
        <v>7</v>
      </c>
      <c r="S9">
        <v>7</v>
      </c>
      <c r="U9">
        <v>7</v>
      </c>
      <c r="V9" t="s">
        <v>64</v>
      </c>
      <c r="W9" t="s">
        <v>71</v>
      </c>
      <c r="X9" s="2" t="s">
        <v>109</v>
      </c>
      <c r="Y9">
        <v>7</v>
      </c>
      <c r="Z9">
        <v>8</v>
      </c>
    </row>
    <row r="10" spans="1:26">
      <c r="U10">
        <v>8</v>
      </c>
      <c r="V10" t="s">
        <v>65</v>
      </c>
      <c r="W10" t="s">
        <v>72</v>
      </c>
      <c r="X10" s="2" t="s">
        <v>110</v>
      </c>
      <c r="Y10">
        <v>8</v>
      </c>
    </row>
    <row r="11" spans="1:26">
      <c r="K11" t="s">
        <v>14</v>
      </c>
      <c r="U11">
        <v>9</v>
      </c>
      <c r="V11" t="s">
        <v>66</v>
      </c>
      <c r="X11" s="2" t="s">
        <v>111</v>
      </c>
      <c r="Y11">
        <v>9</v>
      </c>
    </row>
    <row r="12" spans="1:26">
      <c r="K12" t="s">
        <v>73</v>
      </c>
      <c r="L12" t="s">
        <v>14</v>
      </c>
      <c r="M12" t="s">
        <v>75</v>
      </c>
      <c r="N12" t="s">
        <v>99</v>
      </c>
      <c r="O12" t="s">
        <v>100</v>
      </c>
      <c r="P12" s="3" t="s">
        <v>74</v>
      </c>
    </row>
    <row r="13" spans="1:26">
      <c r="K13">
        <v>0</v>
      </c>
      <c r="L13" t="s">
        <v>90</v>
      </c>
      <c r="M13" t="s">
        <v>91</v>
      </c>
      <c r="N13">
        <v>0</v>
      </c>
      <c r="O13">
        <v>0</v>
      </c>
      <c r="P13" s="4">
        <v>5</v>
      </c>
    </row>
    <row r="14" spans="1:26">
      <c r="K14">
        <v>1</v>
      </c>
      <c r="L14" t="s">
        <v>76</v>
      </c>
      <c r="M14" t="s">
        <v>82</v>
      </c>
      <c r="N14">
        <v>1</v>
      </c>
      <c r="O14">
        <v>6</v>
      </c>
      <c r="P14" s="4">
        <v>1</v>
      </c>
    </row>
    <row r="15" spans="1:26">
      <c r="K15">
        <v>2</v>
      </c>
      <c r="L15" t="s">
        <v>77</v>
      </c>
      <c r="M15" t="s">
        <v>83</v>
      </c>
      <c r="N15">
        <v>1</v>
      </c>
      <c r="O15">
        <v>3</v>
      </c>
      <c r="P15" s="4">
        <v>2</v>
      </c>
    </row>
    <row r="16" spans="1:26">
      <c r="K16">
        <v>3</v>
      </c>
      <c r="L16" t="s">
        <v>78</v>
      </c>
      <c r="M16" t="s">
        <v>84</v>
      </c>
      <c r="N16">
        <v>1</v>
      </c>
      <c r="O16">
        <v>3</v>
      </c>
      <c r="P16" s="4">
        <v>3</v>
      </c>
    </row>
    <row r="17" spans="1:16">
      <c r="K17">
        <v>4</v>
      </c>
      <c r="L17" t="s">
        <v>79</v>
      </c>
      <c r="M17" t="s">
        <v>85</v>
      </c>
      <c r="N17">
        <v>1</v>
      </c>
      <c r="O17">
        <v>8</v>
      </c>
      <c r="P17" s="4">
        <v>4</v>
      </c>
    </row>
    <row r="18" spans="1:16">
      <c r="K18">
        <v>5</v>
      </c>
      <c r="L18" t="s">
        <v>80</v>
      </c>
      <c r="M18" t="s">
        <v>80</v>
      </c>
      <c r="N18">
        <v>0</v>
      </c>
      <c r="O18">
        <v>0</v>
      </c>
      <c r="P18" s="4">
        <v>5</v>
      </c>
    </row>
    <row r="19" spans="1:16">
      <c r="K19">
        <v>6</v>
      </c>
      <c r="L19" t="s">
        <v>81</v>
      </c>
      <c r="M19" t="s">
        <v>86</v>
      </c>
      <c r="N19">
        <v>1</v>
      </c>
      <c r="O19">
        <v>5</v>
      </c>
      <c r="P19" s="5">
        <v>6</v>
      </c>
    </row>
    <row r="21" spans="1:16" ht="16.5">
      <c r="A21" s="1" t="s">
        <v>89</v>
      </c>
    </row>
    <row r="22" spans="1:16" ht="16.5">
      <c r="A22" s="1" t="s">
        <v>87</v>
      </c>
    </row>
    <row r="23" spans="1:16" ht="16.5">
      <c r="A23" s="1" t="s">
        <v>88</v>
      </c>
    </row>
    <row r="25" spans="1:16" ht="16.5">
      <c r="A25" s="1" t="s">
        <v>98</v>
      </c>
    </row>
    <row r="26" spans="1:16" ht="16.5">
      <c r="A26" s="1" t="s">
        <v>101</v>
      </c>
    </row>
    <row r="27" spans="1:16" ht="16.5">
      <c r="A27" s="1" t="s">
        <v>174</v>
      </c>
    </row>
    <row r="28" spans="1:16" ht="16.5">
      <c r="A28" s="1" t="s">
        <v>199</v>
      </c>
    </row>
  </sheetData>
  <phoneticPr fontId="1"/>
  <pageMargins left="0.7" right="0.7" top="0.75" bottom="0.75" header="0.3" footer="0.3"/>
  <tableParts count="5">
    <tablePart r:id="rId1"/>
    <tablePart r:id="rId2"/>
    <tablePart r:id="rId3"/>
    <tablePart r:id="rId4"/>
    <tablePart r:id="rId5"/>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団体情報入力</vt:lpstr>
      <vt:lpstr>競技会申込集計表</vt:lpstr>
      <vt:lpstr>リレー種目エントリー入力</vt:lpstr>
      <vt:lpstr>選手基本データ入力</vt:lpstr>
      <vt:lpstr>個人種目エントリー入力</vt:lpstr>
      <vt:lpstr>操作禁止３</vt:lpstr>
      <vt:lpstr>リレー種目エントリー入力!Print_Area</vt:lpstr>
      <vt:lpstr>競技会申込集計表!Print_Area</vt:lpstr>
      <vt:lpstr>個人種目エントリー入力!Print_Area</vt:lpstr>
      <vt:lpstr>選手基本データ入力!Print_Area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澁谷　光祐</dc:creator>
  <cp:lastModifiedBy>澁谷　光祐</cp:lastModifiedBy>
  <cp:lastPrinted>2025-09-14T05:44:30Z</cp:lastPrinted>
  <dcterms:created xsi:type="dcterms:W3CDTF">2025-05-24T06:07:18Z</dcterms:created>
  <dcterms:modified xsi:type="dcterms:W3CDTF">2025-09-14T06:02:55Z</dcterms:modified>
</cp:coreProperties>
</file>